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enskeauto-my.sharepoint.com/personal/pgilbert_penskeautomotive_com/Documents/Documents/Reports/EOM Reports/EOM 12.25/"/>
    </mc:Choice>
  </mc:AlternateContent>
  <xr:revisionPtr revIDLastSave="0" documentId="8_{64AD2CD1-9A0B-4D13-A00D-F217F6F06E57}" xr6:coauthVersionLast="47" xr6:coauthVersionMax="47" xr10:uidLastSave="{00000000-0000-0000-0000-000000000000}"/>
  <bookViews>
    <workbookView xWindow="38290" yWindow="-110" windowWidth="38620" windowHeight="21100" xr2:uid="{E37F14D5-618A-8449-B739-1D908E51593B}"/>
  </bookViews>
  <sheets>
    <sheet name="Report" sheetId="1" r:id="rId1"/>
    <sheet name="2025 YTD" sheetId="4" r:id="rId2"/>
    <sheet name="2024 YTD" sheetId="7" r:id="rId3"/>
    <sheet name="WORKSHEET" sheetId="3" state="hidden" r:id="rId4"/>
    <sheet name="DS_VIP_DATA_IMP" sheetId="10" state="hidden" r:id="rId5"/>
    <sheet name="DC_VIP_DATA_IMP (OLD)" sheetId="9" state="hidden" r:id="rId6"/>
    <sheet name="DC_VIP_DATA_IMP" sheetId="11" state="hidden" r:id="rId7"/>
    <sheet name="DriveCentric Data" sheetId="8" state="hidden" r:id="rId8"/>
    <sheet name="KEY" sheetId="6" state="hidden" r:id="rId9"/>
  </sheets>
  <definedNames>
    <definedName name="_xlnm.Print_Area" localSheetId="2">'2024 YTD'!$B$2:$H$169</definedName>
    <definedName name="_xlnm.Print_Area" localSheetId="1">'2025 YTD'!$B$2:$H$169</definedName>
    <definedName name="_xlnm.Print_Area" localSheetId="0">Report!$B$2:$H$95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47" i="11" l="1"/>
  <c r="A247" i="11"/>
  <c r="B246" i="11"/>
  <c r="A246" i="11"/>
  <c r="B245" i="11"/>
  <c r="A245" i="11"/>
  <c r="B244" i="11"/>
  <c r="A244" i="11"/>
  <c r="B243" i="11"/>
  <c r="A243" i="11"/>
  <c r="B242" i="11"/>
  <c r="A242" i="11"/>
  <c r="B241" i="11"/>
  <c r="A241" i="11"/>
  <c r="B240" i="11"/>
  <c r="A240" i="11"/>
  <c r="B239" i="11"/>
  <c r="A239" i="11"/>
  <c r="B238" i="11"/>
  <c r="A238" i="11"/>
  <c r="B237" i="11"/>
  <c r="A237" i="11"/>
  <c r="B236" i="11"/>
  <c r="A236" i="11"/>
  <c r="B235" i="11"/>
  <c r="A235" i="11"/>
  <c r="B234" i="11"/>
  <c r="A234" i="11"/>
  <c r="B233" i="11"/>
  <c r="A233" i="11"/>
  <c r="B232" i="11"/>
  <c r="A232" i="11"/>
  <c r="B231" i="11"/>
  <c r="A231" i="11"/>
  <c r="B230" i="11"/>
  <c r="A230" i="11"/>
  <c r="B229" i="11"/>
  <c r="A229" i="11"/>
  <c r="B228" i="11"/>
  <c r="A228" i="11"/>
  <c r="B227" i="11"/>
  <c r="A227" i="11"/>
  <c r="B226" i="11"/>
  <c r="A226" i="11"/>
  <c r="B225" i="11"/>
  <c r="A225" i="11"/>
  <c r="B224" i="11"/>
  <c r="A224" i="11"/>
  <c r="B223" i="11"/>
  <c r="A223" i="11"/>
  <c r="B222" i="11"/>
  <c r="A222" i="11"/>
  <c r="B221" i="11"/>
  <c r="A221" i="11"/>
  <c r="B220" i="11"/>
  <c r="A220" i="11"/>
  <c r="B219" i="11"/>
  <c r="A219" i="11"/>
  <c r="B218" i="11"/>
  <c r="A218" i="11"/>
  <c r="B217" i="11"/>
  <c r="A217" i="11"/>
  <c r="B216" i="11"/>
  <c r="A216" i="11"/>
  <c r="B215" i="11"/>
  <c r="A215" i="11"/>
  <c r="B214" i="11"/>
  <c r="A214" i="11"/>
  <c r="B213" i="11"/>
  <c r="A213" i="11"/>
  <c r="B212" i="11"/>
  <c r="A212" i="11"/>
  <c r="B211" i="11"/>
  <c r="A211" i="11"/>
  <c r="B210" i="11"/>
  <c r="A210" i="11"/>
  <c r="B209" i="11"/>
  <c r="A209" i="11"/>
  <c r="B208" i="11"/>
  <c r="A208" i="11"/>
  <c r="B207" i="11"/>
  <c r="A207" i="11"/>
  <c r="B206" i="11"/>
  <c r="A206" i="11"/>
  <c r="B205" i="11"/>
  <c r="A205" i="11"/>
  <c r="B204" i="11"/>
  <c r="A204" i="11"/>
  <c r="B203" i="11"/>
  <c r="A203" i="11"/>
  <c r="B202" i="11"/>
  <c r="A202" i="11"/>
  <c r="B201" i="11"/>
  <c r="A201" i="11"/>
  <c r="B200" i="11"/>
  <c r="A200" i="11"/>
  <c r="B199" i="11"/>
  <c r="A199" i="11"/>
  <c r="B198" i="11"/>
  <c r="A198" i="11"/>
  <c r="B197" i="11"/>
  <c r="A197" i="11"/>
  <c r="B196" i="11"/>
  <c r="A196" i="11"/>
  <c r="B195" i="11"/>
  <c r="A195" i="11"/>
  <c r="B194" i="11"/>
  <c r="A194" i="11"/>
  <c r="B193" i="11"/>
  <c r="A193" i="11"/>
  <c r="B192" i="11"/>
  <c r="A192" i="11"/>
  <c r="B191" i="11"/>
  <c r="A191" i="11"/>
  <c r="B190" i="11"/>
  <c r="A190" i="11"/>
  <c r="B189" i="11"/>
  <c r="A189" i="11"/>
  <c r="B188" i="11"/>
  <c r="A188" i="11"/>
  <c r="B187" i="11"/>
  <c r="A187" i="11"/>
  <c r="B186" i="11"/>
  <c r="A186" i="11"/>
  <c r="B185" i="11"/>
  <c r="A185" i="11"/>
  <c r="B184" i="11"/>
  <c r="A184" i="11"/>
  <c r="B183" i="11"/>
  <c r="A183" i="11"/>
  <c r="B182" i="11"/>
  <c r="A182" i="11"/>
  <c r="B181" i="11"/>
  <c r="A181" i="11"/>
  <c r="B180" i="11"/>
  <c r="A180" i="11"/>
  <c r="B179" i="11"/>
  <c r="A179" i="11"/>
  <c r="B178" i="11"/>
  <c r="A178" i="11"/>
  <c r="B177" i="11"/>
  <c r="A177" i="11"/>
  <c r="B176" i="11"/>
  <c r="A176" i="11"/>
  <c r="B175" i="11"/>
  <c r="A175" i="11"/>
  <c r="B174" i="11"/>
  <c r="A174" i="11"/>
  <c r="B173" i="11"/>
  <c r="A173" i="11"/>
  <c r="B172" i="11"/>
  <c r="A172" i="11"/>
  <c r="B171" i="11"/>
  <c r="A171" i="11"/>
  <c r="B170" i="11"/>
  <c r="A170" i="11"/>
  <c r="B169" i="11"/>
  <c r="A169" i="11"/>
  <c r="B168" i="11"/>
  <c r="A168" i="11"/>
  <c r="B167" i="11"/>
  <c r="A167" i="11"/>
  <c r="B166" i="11"/>
  <c r="A166" i="11"/>
  <c r="B165" i="11"/>
  <c r="A165" i="11"/>
  <c r="B164" i="11"/>
  <c r="A164" i="11"/>
  <c r="B163" i="11"/>
  <c r="A163" i="11"/>
  <c r="B162" i="11"/>
  <c r="A162" i="11"/>
  <c r="B161" i="11"/>
  <c r="A161" i="11"/>
  <c r="B160" i="11"/>
  <c r="A160" i="11"/>
  <c r="B159" i="11"/>
  <c r="A159" i="11"/>
  <c r="B158" i="11"/>
  <c r="A158" i="11"/>
  <c r="B157" i="11"/>
  <c r="A157" i="11"/>
  <c r="B156" i="11"/>
  <c r="A156" i="11"/>
  <c r="B155" i="11"/>
  <c r="A155" i="11"/>
  <c r="B154" i="11"/>
  <c r="A154" i="11"/>
  <c r="B153" i="11"/>
  <c r="A153" i="11"/>
  <c r="B152" i="11"/>
  <c r="A152" i="11"/>
  <c r="B151" i="11"/>
  <c r="A151" i="11"/>
  <c r="B150" i="11"/>
  <c r="A150" i="11"/>
  <c r="B149" i="11"/>
  <c r="A149" i="11"/>
  <c r="B148" i="11"/>
  <c r="C148" i="11" s="1"/>
  <c r="A148" i="11"/>
  <c r="B147" i="11"/>
  <c r="C147" i="11" s="1"/>
  <c r="A147" i="11"/>
  <c r="B146" i="11"/>
  <c r="C146" i="11" s="1"/>
  <c r="A146" i="11"/>
  <c r="B145" i="11"/>
  <c r="C145" i="11" s="1"/>
  <c r="A145" i="11"/>
  <c r="B144" i="11"/>
  <c r="C144" i="11" s="1"/>
  <c r="A144" i="11"/>
  <c r="B143" i="11"/>
  <c r="C143" i="11" s="1"/>
  <c r="A143" i="11"/>
  <c r="B142" i="11"/>
  <c r="C142" i="11" s="1"/>
  <c r="A142" i="11"/>
  <c r="B141" i="11"/>
  <c r="C141" i="11" s="1"/>
  <c r="A141" i="11"/>
  <c r="B140" i="11"/>
  <c r="C140" i="11" s="1"/>
  <c r="A140" i="11"/>
  <c r="B139" i="11"/>
  <c r="C139" i="11" s="1"/>
  <c r="A139" i="11"/>
  <c r="B138" i="11"/>
  <c r="C138" i="11" s="1"/>
  <c r="A138" i="11"/>
  <c r="B137" i="11"/>
  <c r="C137" i="11" s="1"/>
  <c r="A137" i="11"/>
  <c r="B136" i="11"/>
  <c r="C136" i="11" s="1"/>
  <c r="A136" i="11"/>
  <c r="B135" i="11"/>
  <c r="C135" i="11" s="1"/>
  <c r="A135" i="11"/>
  <c r="B134" i="11"/>
  <c r="C134" i="11" s="1"/>
  <c r="A134" i="11"/>
  <c r="B133" i="11"/>
  <c r="C133" i="11" s="1"/>
  <c r="A133" i="11"/>
  <c r="B132" i="11"/>
  <c r="C132" i="11" s="1"/>
  <c r="A132" i="11"/>
  <c r="B131" i="11"/>
  <c r="C131" i="11" s="1"/>
  <c r="A131" i="11"/>
  <c r="B130" i="11"/>
  <c r="C130" i="11" s="1"/>
  <c r="A130" i="11"/>
  <c r="B129" i="11"/>
  <c r="C129" i="11" s="1"/>
  <c r="A129" i="11"/>
  <c r="B128" i="11"/>
  <c r="C128" i="11" s="1"/>
  <c r="A128" i="11"/>
  <c r="B127" i="11"/>
  <c r="C127" i="11" s="1"/>
  <c r="A127" i="11"/>
  <c r="B126" i="11"/>
  <c r="C126" i="11" s="1"/>
  <c r="A126" i="11"/>
  <c r="B125" i="11"/>
  <c r="C125" i="11" s="1"/>
  <c r="A125" i="11"/>
  <c r="B124" i="11"/>
  <c r="C124" i="11" s="1"/>
  <c r="A124" i="11"/>
  <c r="B123" i="11"/>
  <c r="C123" i="11" s="1"/>
  <c r="A123" i="11"/>
  <c r="B122" i="11"/>
  <c r="C122" i="11" s="1"/>
  <c r="A122" i="11"/>
  <c r="B121" i="11"/>
  <c r="C121" i="11" s="1"/>
  <c r="A121" i="11"/>
  <c r="B120" i="11"/>
  <c r="C120" i="11" s="1"/>
  <c r="A120" i="11"/>
  <c r="B119" i="11"/>
  <c r="C119" i="11" s="1"/>
  <c r="A119" i="11"/>
  <c r="B118" i="11"/>
  <c r="C118" i="11" s="1"/>
  <c r="A118" i="11"/>
  <c r="B117" i="11"/>
  <c r="C117" i="11" s="1"/>
  <c r="A117" i="11"/>
  <c r="B116" i="11"/>
  <c r="C116" i="11" s="1"/>
  <c r="A116" i="11"/>
  <c r="B115" i="11"/>
  <c r="C115" i="11" s="1"/>
  <c r="A115" i="11"/>
  <c r="B114" i="11"/>
  <c r="C114" i="11" s="1"/>
  <c r="A114" i="11"/>
  <c r="B113" i="11"/>
  <c r="C113" i="11" s="1"/>
  <c r="A113" i="11"/>
  <c r="B112" i="11"/>
  <c r="C112" i="11" s="1"/>
  <c r="A112" i="11"/>
  <c r="B111" i="11"/>
  <c r="C111" i="11" s="1"/>
  <c r="A111" i="11"/>
  <c r="B110" i="11"/>
  <c r="C110" i="11" s="1"/>
  <c r="A110" i="11"/>
  <c r="B109" i="11"/>
  <c r="C109" i="11" s="1"/>
  <c r="A109" i="11"/>
  <c r="B108" i="11"/>
  <c r="C108" i="11" s="1"/>
  <c r="A108" i="11"/>
  <c r="B107" i="11"/>
  <c r="C107" i="11" s="1"/>
  <c r="A107" i="11"/>
  <c r="B106" i="11"/>
  <c r="C106" i="11" s="1"/>
  <c r="A106" i="11"/>
  <c r="B105" i="11"/>
  <c r="C105" i="11" s="1"/>
  <c r="A105" i="11"/>
  <c r="B104" i="11"/>
  <c r="C104" i="11" s="1"/>
  <c r="A104" i="11"/>
  <c r="B103" i="11"/>
  <c r="C103" i="11" s="1"/>
  <c r="A103" i="11"/>
  <c r="B102" i="11"/>
  <c r="C102" i="11" s="1"/>
  <c r="B101" i="11"/>
  <c r="C101" i="11" s="1"/>
  <c r="B100" i="11"/>
  <c r="C100" i="11" s="1"/>
  <c r="B99" i="11"/>
  <c r="C99" i="11" s="1"/>
  <c r="A99" i="11"/>
  <c r="B98" i="11"/>
  <c r="C98" i="11" s="1"/>
  <c r="A98" i="11"/>
  <c r="B97" i="11"/>
  <c r="C97" i="11" s="1"/>
  <c r="B96" i="11"/>
  <c r="C96" i="11" s="1"/>
  <c r="B95" i="11"/>
  <c r="C95" i="11" s="1"/>
  <c r="B94" i="11"/>
  <c r="C94" i="11" s="1"/>
  <c r="A94" i="11"/>
  <c r="B93" i="11"/>
  <c r="C93" i="11" s="1"/>
  <c r="B92" i="11"/>
  <c r="C92" i="11" s="1"/>
  <c r="A92" i="11"/>
  <c r="B91" i="11"/>
  <c r="C91" i="11" s="1"/>
  <c r="A91" i="11"/>
  <c r="B90" i="11"/>
  <c r="C90" i="11" s="1"/>
  <c r="B89" i="11"/>
  <c r="C89" i="11" s="1"/>
  <c r="B88" i="11"/>
  <c r="C88" i="11" s="1"/>
  <c r="B87" i="11"/>
  <c r="C87" i="11" s="1"/>
  <c r="A87" i="11"/>
  <c r="B86" i="11"/>
  <c r="C86" i="11" s="1"/>
  <c r="B85" i="11"/>
  <c r="C85" i="11" s="1"/>
  <c r="B84" i="11"/>
  <c r="C84" i="11" s="1"/>
  <c r="B83" i="11"/>
  <c r="C83" i="11" s="1"/>
  <c r="B82" i="11"/>
  <c r="C82" i="11" s="1"/>
  <c r="B81" i="11"/>
  <c r="C81" i="11" s="1"/>
  <c r="B80" i="11"/>
  <c r="C80" i="11" s="1"/>
  <c r="B79" i="11"/>
  <c r="C79" i="11" s="1"/>
  <c r="B76" i="11"/>
  <c r="A76" i="11"/>
  <c r="B75" i="11"/>
  <c r="C75" i="11" s="1"/>
  <c r="A75" i="11"/>
  <c r="B74" i="11"/>
  <c r="C74" i="11" s="1"/>
  <c r="A74" i="11"/>
  <c r="B73" i="11"/>
  <c r="C73" i="11" s="1"/>
  <c r="A73" i="11"/>
  <c r="B72" i="11"/>
  <c r="C72" i="11" s="1"/>
  <c r="A72" i="11"/>
  <c r="B71" i="11"/>
  <c r="C71" i="11" s="1"/>
  <c r="A71" i="11"/>
  <c r="B70" i="11"/>
  <c r="C70" i="11" s="1"/>
  <c r="A70" i="11"/>
  <c r="B69" i="11"/>
  <c r="C69" i="11" s="1"/>
  <c r="A69" i="11"/>
  <c r="B68" i="11"/>
  <c r="C68" i="11" s="1"/>
  <c r="A68" i="11"/>
  <c r="B67" i="11"/>
  <c r="C67" i="11" s="1"/>
  <c r="A67" i="11"/>
  <c r="B66" i="11"/>
  <c r="C66" i="11" s="1"/>
  <c r="A66" i="11"/>
  <c r="B65" i="11"/>
  <c r="C65" i="11" s="1"/>
  <c r="A65" i="11"/>
  <c r="B64" i="11"/>
  <c r="C64" i="11" s="1"/>
  <c r="A64" i="11"/>
  <c r="B63" i="11"/>
  <c r="C63" i="11" s="1"/>
  <c r="A63" i="11"/>
  <c r="B62" i="11"/>
  <c r="C62" i="11" s="1"/>
  <c r="A62" i="11"/>
  <c r="B61" i="11"/>
  <c r="C61" i="11" s="1"/>
  <c r="A61" i="11"/>
  <c r="B60" i="11"/>
  <c r="C60" i="11" s="1"/>
  <c r="A60" i="11"/>
  <c r="B59" i="11"/>
  <c r="C59" i="11" s="1"/>
  <c r="A59" i="11"/>
  <c r="B58" i="11"/>
  <c r="C58" i="11" s="1"/>
  <c r="A58" i="11"/>
  <c r="B57" i="11"/>
  <c r="C57" i="11" s="1"/>
  <c r="A57" i="11"/>
  <c r="B56" i="11"/>
  <c r="C56" i="11" s="1"/>
  <c r="A56" i="11"/>
  <c r="B55" i="11"/>
  <c r="C55" i="11" s="1"/>
  <c r="A55" i="11"/>
  <c r="B54" i="11"/>
  <c r="C54" i="11" s="1"/>
  <c r="A54" i="11"/>
  <c r="B53" i="11"/>
  <c r="C53" i="11" s="1"/>
  <c r="A53" i="11"/>
  <c r="B52" i="11"/>
  <c r="C52" i="11" s="1"/>
  <c r="A52" i="11"/>
  <c r="B51" i="11"/>
  <c r="C51" i="11" s="1"/>
  <c r="A51" i="11"/>
  <c r="B50" i="11"/>
  <c r="C50" i="11" s="1"/>
  <c r="A50" i="11"/>
  <c r="B49" i="11"/>
  <c r="C49" i="11" s="1"/>
  <c r="A49" i="11"/>
  <c r="B48" i="11"/>
  <c r="C48" i="11" s="1"/>
  <c r="A48" i="11"/>
  <c r="B47" i="11"/>
  <c r="C47" i="11" s="1"/>
  <c r="A47" i="11"/>
  <c r="B46" i="11"/>
  <c r="C46" i="11" s="1"/>
  <c r="A46" i="11"/>
  <c r="B45" i="11"/>
  <c r="C45" i="11" s="1"/>
  <c r="A45" i="11"/>
  <c r="B44" i="11"/>
  <c r="C44" i="11" s="1"/>
  <c r="A44" i="11"/>
  <c r="B43" i="11"/>
  <c r="C43" i="11" s="1"/>
  <c r="A43" i="11"/>
  <c r="B42" i="11"/>
  <c r="C42" i="11" s="1"/>
  <c r="A42" i="11"/>
  <c r="B41" i="11"/>
  <c r="C41" i="11" s="1"/>
  <c r="A41" i="11"/>
  <c r="B40" i="11"/>
  <c r="C40" i="11" s="1"/>
  <c r="A40" i="11"/>
  <c r="B39" i="11"/>
  <c r="C39" i="11" s="1"/>
  <c r="A39" i="11"/>
  <c r="B38" i="11"/>
  <c r="C38" i="11" s="1"/>
  <c r="A38" i="11"/>
  <c r="B37" i="11"/>
  <c r="C37" i="11" s="1"/>
  <c r="A37" i="11"/>
  <c r="B36" i="11"/>
  <c r="C36" i="11" s="1"/>
  <c r="A36" i="11"/>
  <c r="B35" i="11"/>
  <c r="C35" i="11" s="1"/>
  <c r="A35" i="11"/>
  <c r="B34" i="11"/>
  <c r="C34" i="11" s="1"/>
  <c r="A34" i="11"/>
  <c r="B33" i="11"/>
  <c r="C33" i="11" s="1"/>
  <c r="A33" i="11"/>
  <c r="B32" i="11"/>
  <c r="C32" i="11" s="1"/>
  <c r="A32" i="11"/>
  <c r="B31" i="11"/>
  <c r="C31" i="11" s="1"/>
  <c r="A31" i="11"/>
  <c r="B30" i="11"/>
  <c r="A30" i="11" s="1"/>
  <c r="B29" i="11"/>
  <c r="C29" i="11" s="1"/>
  <c r="B28" i="11"/>
  <c r="C28" i="11" s="1"/>
  <c r="B27" i="11"/>
  <c r="C27" i="11" s="1"/>
  <c r="B26" i="11"/>
  <c r="C26" i="11" s="1"/>
  <c r="B25" i="11"/>
  <c r="C25" i="11" s="1"/>
  <c r="B24" i="11"/>
  <c r="A24" i="11" s="1"/>
  <c r="B23" i="11"/>
  <c r="C23" i="11" s="1"/>
  <c r="A23" i="11"/>
  <c r="B22" i="11"/>
  <c r="A22" i="11" s="1"/>
  <c r="B21" i="11"/>
  <c r="C21" i="11" s="1"/>
  <c r="B20" i="11"/>
  <c r="C20" i="11" s="1"/>
  <c r="A20" i="11"/>
  <c r="B19" i="11"/>
  <c r="C19" i="11" s="1"/>
  <c r="B18" i="11"/>
  <c r="C18" i="11" s="1"/>
  <c r="A18" i="11"/>
  <c r="B17" i="11"/>
  <c r="C17" i="11" s="1"/>
  <c r="B16" i="11"/>
  <c r="C16" i="11" s="1"/>
  <c r="B15" i="11"/>
  <c r="C15" i="11" s="1"/>
  <c r="A15" i="11"/>
  <c r="B14" i="11"/>
  <c r="C14" i="11" s="1"/>
  <c r="A14" i="11"/>
  <c r="B13" i="11"/>
  <c r="C13" i="11" s="1"/>
  <c r="B12" i="11"/>
  <c r="C12" i="11" s="1"/>
  <c r="A12" i="11"/>
  <c r="B11" i="11"/>
  <c r="C11" i="11" s="1"/>
  <c r="B10" i="11"/>
  <c r="C10" i="11" s="1"/>
  <c r="B9" i="11"/>
  <c r="C9" i="11" s="1"/>
  <c r="B8" i="11"/>
  <c r="C8" i="11" s="1"/>
  <c r="B7" i="11"/>
  <c r="C7" i="11" s="1"/>
  <c r="B6" i="11"/>
  <c r="A6" i="11" s="1"/>
  <c r="A84" i="11" l="1"/>
  <c r="A13" i="11"/>
  <c r="A28" i="11"/>
  <c r="A8" i="11"/>
  <c r="A80" i="11"/>
  <c r="A9" i="11"/>
  <c r="A27" i="11"/>
  <c r="A7" i="11"/>
  <c r="C24" i="11"/>
  <c r="C30" i="11"/>
  <c r="C6" i="11"/>
  <c r="A19" i="11"/>
  <c r="A79" i="11"/>
  <c r="A86" i="11"/>
  <c r="A10" i="11"/>
  <c r="A29" i="11"/>
  <c r="A100" i="11"/>
  <c r="A25" i="11"/>
  <c r="A11" i="11"/>
  <c r="A16" i="11"/>
  <c r="A88" i="11"/>
  <c r="A95" i="11"/>
  <c r="A102" i="11"/>
  <c r="C22" i="11"/>
  <c r="A21" i="11"/>
  <c r="A26" i="11"/>
  <c r="A82" i="11"/>
  <c r="A96" i="11"/>
  <c r="A17" i="11"/>
  <c r="A83" i="11"/>
  <c r="A90" i="11"/>
  <c r="A81" i="11"/>
  <c r="A85" i="11"/>
  <c r="A89" i="11"/>
  <c r="A93" i="11"/>
  <c r="A97" i="11"/>
  <c r="A101" i="11"/>
  <c r="C20" i="7" l="1"/>
  <c r="C19" i="7"/>
  <c r="C17" i="7"/>
  <c r="H6" i="7"/>
  <c r="G6" i="7"/>
  <c r="H22" i="7" l="1"/>
  <c r="G22" i="7"/>
  <c r="C14" i="7"/>
  <c r="D14" i="7"/>
  <c r="E14" i="7" s="1"/>
  <c r="F14" i="7"/>
  <c r="G14" i="7"/>
  <c r="H14" i="7"/>
  <c r="C15" i="7"/>
  <c r="D15" i="7"/>
  <c r="E15" i="7"/>
  <c r="F15" i="7"/>
  <c r="G15" i="7"/>
  <c r="H15" i="7"/>
  <c r="C16" i="7"/>
  <c r="G16" i="7" s="1"/>
  <c r="D16" i="7"/>
  <c r="E16" i="7" s="1"/>
  <c r="F16" i="7"/>
  <c r="D17" i="7"/>
  <c r="E17" i="7"/>
  <c r="F17" i="7"/>
  <c r="G17" i="7"/>
  <c r="H17" i="7"/>
  <c r="C18" i="7"/>
  <c r="D18" i="7"/>
  <c r="E18" i="7"/>
  <c r="F18" i="7"/>
  <c r="G18" i="7"/>
  <c r="H18" i="7"/>
  <c r="G19" i="7"/>
  <c r="D19" i="7"/>
  <c r="E19" i="7" s="1"/>
  <c r="F19" i="7"/>
  <c r="D20" i="7"/>
  <c r="E20" i="7"/>
  <c r="F20" i="7"/>
  <c r="G20" i="7"/>
  <c r="H20" i="7"/>
  <c r="H13" i="7"/>
  <c r="G13" i="7"/>
  <c r="F13" i="7"/>
  <c r="D13" i="7"/>
  <c r="C13" i="7"/>
  <c r="H16" i="7" l="1"/>
  <c r="H19" i="7"/>
  <c r="C19" i="3" l="1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I68" i="3" s="1"/>
  <c r="C69" i="3"/>
  <c r="G69" i="3" s="1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5" i="3"/>
  <c r="C2" i="6"/>
  <c r="A2004" i="11"/>
  <c r="A2003" i="11"/>
  <c r="A2002" i="11"/>
  <c r="A2001" i="11"/>
  <c r="A2000" i="11"/>
  <c r="A1999" i="11"/>
  <c r="A1998" i="11"/>
  <c r="A1997" i="11"/>
  <c r="A1996" i="11"/>
  <c r="A1995" i="11"/>
  <c r="A1994" i="11"/>
  <c r="A1993" i="11"/>
  <c r="A1992" i="11"/>
  <c r="A1991" i="11"/>
  <c r="A1990" i="11"/>
  <c r="A1989" i="11"/>
  <c r="A1988" i="11"/>
  <c r="A1987" i="11"/>
  <c r="A1986" i="11"/>
  <c r="A1985" i="11"/>
  <c r="A1984" i="11"/>
  <c r="A1983" i="11"/>
  <c r="A1982" i="11"/>
  <c r="A1981" i="11"/>
  <c r="A1980" i="11"/>
  <c r="A1979" i="11"/>
  <c r="A1978" i="11"/>
  <c r="A1977" i="11"/>
  <c r="A1976" i="11"/>
  <c r="A1975" i="11"/>
  <c r="A1974" i="11"/>
  <c r="A1973" i="11"/>
  <c r="A1972" i="11"/>
  <c r="A1971" i="11"/>
  <c r="A1970" i="11"/>
  <c r="A1969" i="11"/>
  <c r="A1968" i="11"/>
  <c r="A1967" i="11"/>
  <c r="A1966" i="11"/>
  <c r="A1965" i="11"/>
  <c r="A1964" i="11"/>
  <c r="A1963" i="11"/>
  <c r="A1962" i="11"/>
  <c r="A1961" i="11"/>
  <c r="A1960" i="11"/>
  <c r="A1959" i="11"/>
  <c r="A1958" i="11"/>
  <c r="A1957" i="11"/>
  <c r="A1956" i="11"/>
  <c r="A1955" i="11"/>
  <c r="A1954" i="11"/>
  <c r="A1953" i="11"/>
  <c r="A1952" i="11"/>
  <c r="A1951" i="11"/>
  <c r="A1950" i="11"/>
  <c r="A1949" i="11"/>
  <c r="A1948" i="11"/>
  <c r="A1947" i="11"/>
  <c r="A1946" i="11"/>
  <c r="A1945" i="11"/>
  <c r="A1944" i="11"/>
  <c r="A1943" i="11"/>
  <c r="A1942" i="11"/>
  <c r="A1941" i="11"/>
  <c r="A1940" i="11"/>
  <c r="A1939" i="11"/>
  <c r="A1938" i="11"/>
  <c r="A1937" i="11"/>
  <c r="A1936" i="11"/>
  <c r="A1935" i="11"/>
  <c r="A1934" i="11"/>
  <c r="A1933" i="11"/>
  <c r="A1932" i="11"/>
  <c r="A1931" i="11"/>
  <c r="A1930" i="11"/>
  <c r="A1929" i="11"/>
  <c r="A1928" i="11"/>
  <c r="A1927" i="11"/>
  <c r="A1926" i="11"/>
  <c r="A1925" i="11"/>
  <c r="A1924" i="11"/>
  <c r="A1923" i="11"/>
  <c r="A1922" i="11"/>
  <c r="A1921" i="11"/>
  <c r="A1920" i="11"/>
  <c r="A1919" i="11"/>
  <c r="A1918" i="11"/>
  <c r="A1917" i="11"/>
  <c r="A1916" i="11"/>
  <c r="A1915" i="11"/>
  <c r="A1914" i="11"/>
  <c r="A1913" i="11"/>
  <c r="A1912" i="11"/>
  <c r="A1911" i="11"/>
  <c r="A1910" i="11"/>
  <c r="A1909" i="11"/>
  <c r="A1908" i="11"/>
  <c r="A1907" i="11"/>
  <c r="A1906" i="11"/>
  <c r="A1905" i="11"/>
  <c r="A1904" i="11"/>
  <c r="A1903" i="11"/>
  <c r="A1902" i="11"/>
  <c r="A1901" i="11"/>
  <c r="A1900" i="11"/>
  <c r="A1899" i="11"/>
  <c r="A1898" i="11"/>
  <c r="A1897" i="11"/>
  <c r="A1896" i="11"/>
  <c r="A1895" i="11"/>
  <c r="A1894" i="11"/>
  <c r="A1893" i="11"/>
  <c r="A1892" i="11"/>
  <c r="A1891" i="11"/>
  <c r="A1890" i="11"/>
  <c r="A1889" i="11"/>
  <c r="A1888" i="11"/>
  <c r="A1887" i="11"/>
  <c r="A1886" i="11"/>
  <c r="A1885" i="11"/>
  <c r="A1884" i="11"/>
  <c r="A1883" i="11"/>
  <c r="A1882" i="11"/>
  <c r="A1881" i="11"/>
  <c r="A1880" i="11"/>
  <c r="A1879" i="11"/>
  <c r="A1878" i="11"/>
  <c r="A1877" i="11"/>
  <c r="A1876" i="11"/>
  <c r="A1875" i="11"/>
  <c r="A1874" i="11"/>
  <c r="A1873" i="11"/>
  <c r="A1872" i="11"/>
  <c r="A1871" i="11"/>
  <c r="A1870" i="11"/>
  <c r="A1869" i="11"/>
  <c r="A1868" i="11"/>
  <c r="A1867" i="11"/>
  <c r="A1866" i="11"/>
  <c r="A1865" i="11"/>
  <c r="A1864" i="11"/>
  <c r="A1863" i="11"/>
  <c r="A1862" i="11"/>
  <c r="A1861" i="11"/>
  <c r="A1860" i="11"/>
  <c r="A1859" i="11"/>
  <c r="A1858" i="11"/>
  <c r="A1857" i="11"/>
  <c r="A1856" i="11"/>
  <c r="A1855" i="11"/>
  <c r="A1854" i="11"/>
  <c r="A1853" i="11"/>
  <c r="A1852" i="11"/>
  <c r="A1851" i="11"/>
  <c r="A1850" i="11"/>
  <c r="A1849" i="11"/>
  <c r="A1848" i="11"/>
  <c r="A1847" i="11"/>
  <c r="A1846" i="11"/>
  <c r="A1845" i="11"/>
  <c r="A1844" i="11"/>
  <c r="A1843" i="11"/>
  <c r="A1842" i="11"/>
  <c r="A1841" i="11"/>
  <c r="A1840" i="11"/>
  <c r="A1839" i="11"/>
  <c r="A1838" i="11"/>
  <c r="A1837" i="11"/>
  <c r="A1836" i="11"/>
  <c r="A1835" i="11"/>
  <c r="A1834" i="11"/>
  <c r="A1833" i="11"/>
  <c r="A1832" i="11"/>
  <c r="A1831" i="11"/>
  <c r="A1830" i="11"/>
  <c r="A1829" i="11"/>
  <c r="A1828" i="11"/>
  <c r="A1827" i="11"/>
  <c r="A1826" i="11"/>
  <c r="A1825" i="11"/>
  <c r="A1824" i="11"/>
  <c r="A1823" i="11"/>
  <c r="A1822" i="11"/>
  <c r="A1821" i="11"/>
  <c r="A1820" i="11"/>
  <c r="A1819" i="11"/>
  <c r="A1818" i="11"/>
  <c r="A1817" i="11"/>
  <c r="A1816" i="11"/>
  <c r="A1815" i="11"/>
  <c r="A1814" i="11"/>
  <c r="A1813" i="11"/>
  <c r="A1812" i="11"/>
  <c r="A1811" i="11"/>
  <c r="A1810" i="11"/>
  <c r="A1809" i="11"/>
  <c r="A1808" i="11"/>
  <c r="A1807" i="11"/>
  <c r="A1806" i="11"/>
  <c r="A1805" i="11"/>
  <c r="A1804" i="11"/>
  <c r="A1803" i="11"/>
  <c r="A1802" i="11"/>
  <c r="A1801" i="11"/>
  <c r="A1800" i="11"/>
  <c r="A1799" i="11"/>
  <c r="A1798" i="11"/>
  <c r="A1797" i="11"/>
  <c r="A1796" i="11"/>
  <c r="A1795" i="11"/>
  <c r="A1794" i="11"/>
  <c r="A1793" i="11"/>
  <c r="A1792" i="11"/>
  <c r="A1791" i="11"/>
  <c r="A1790" i="11"/>
  <c r="A1789" i="11"/>
  <c r="A1788" i="11"/>
  <c r="A1787" i="11"/>
  <c r="A1786" i="11"/>
  <c r="A1785" i="11"/>
  <c r="A1784" i="11"/>
  <c r="A1783" i="11"/>
  <c r="A1782" i="11"/>
  <c r="A1781" i="11"/>
  <c r="A1780" i="11"/>
  <c r="A1779" i="11"/>
  <c r="A1778" i="11"/>
  <c r="A1777" i="11"/>
  <c r="A1776" i="11"/>
  <c r="A1775" i="11"/>
  <c r="A1774" i="11"/>
  <c r="A1773" i="11"/>
  <c r="A1772" i="11"/>
  <c r="A1771" i="11"/>
  <c r="A1770" i="11"/>
  <c r="A1769" i="11"/>
  <c r="A1768" i="11"/>
  <c r="A1767" i="11"/>
  <c r="A1766" i="11"/>
  <c r="A1765" i="11"/>
  <c r="A1764" i="11"/>
  <c r="A1763" i="11"/>
  <c r="A1762" i="11"/>
  <c r="A1761" i="11"/>
  <c r="A1760" i="11"/>
  <c r="A1759" i="11"/>
  <c r="A1758" i="11"/>
  <c r="A1757" i="11"/>
  <c r="A1756" i="11"/>
  <c r="A1755" i="11"/>
  <c r="A1754" i="11"/>
  <c r="A1753" i="11"/>
  <c r="A1752" i="11"/>
  <c r="A1751" i="11"/>
  <c r="A1750" i="11"/>
  <c r="A1749" i="11"/>
  <c r="A1748" i="11"/>
  <c r="A1747" i="11"/>
  <c r="A1746" i="11"/>
  <c r="A1745" i="11"/>
  <c r="A1744" i="11"/>
  <c r="A1743" i="11"/>
  <c r="A1742" i="11"/>
  <c r="A1741" i="11"/>
  <c r="A1740" i="11"/>
  <c r="A1739" i="11"/>
  <c r="A1738" i="11"/>
  <c r="A1737" i="11"/>
  <c r="A1736" i="11"/>
  <c r="A1735" i="11"/>
  <c r="A1734" i="11"/>
  <c r="A1733" i="11"/>
  <c r="A1732" i="11"/>
  <c r="A1731" i="11"/>
  <c r="A1730" i="11"/>
  <c r="A1729" i="11"/>
  <c r="A1728" i="11"/>
  <c r="A1727" i="11"/>
  <c r="A1726" i="11"/>
  <c r="A1725" i="11"/>
  <c r="A1724" i="11"/>
  <c r="A1723" i="11"/>
  <c r="A1722" i="11"/>
  <c r="A1721" i="11"/>
  <c r="A1720" i="11"/>
  <c r="A1719" i="11"/>
  <c r="A1718" i="11"/>
  <c r="A1717" i="11"/>
  <c r="A1716" i="11"/>
  <c r="A1715" i="11"/>
  <c r="A1714" i="11"/>
  <c r="A1713" i="11"/>
  <c r="A1712" i="11"/>
  <c r="A1711" i="11"/>
  <c r="A1710" i="11"/>
  <c r="A1709" i="11"/>
  <c r="A1708" i="11"/>
  <c r="A1707" i="11"/>
  <c r="A1706" i="11"/>
  <c r="A1705" i="11"/>
  <c r="A1704" i="11"/>
  <c r="A1703" i="11"/>
  <c r="A1702" i="11"/>
  <c r="A1701" i="11"/>
  <c r="A1700" i="11"/>
  <c r="A1699" i="11"/>
  <c r="A1698" i="11"/>
  <c r="A1697" i="11"/>
  <c r="A1696" i="11"/>
  <c r="A1695" i="11"/>
  <c r="A1694" i="11"/>
  <c r="A1693" i="11"/>
  <c r="A1692" i="11"/>
  <c r="A1691" i="11"/>
  <c r="A1690" i="11"/>
  <c r="A1689" i="11"/>
  <c r="A1688" i="11"/>
  <c r="A1687" i="11"/>
  <c r="A1686" i="11"/>
  <c r="A1685" i="11"/>
  <c r="A1684" i="11"/>
  <c r="A1683" i="11"/>
  <c r="A1682" i="11"/>
  <c r="A1681" i="11"/>
  <c r="A1680" i="11"/>
  <c r="A1679" i="11"/>
  <c r="A1678" i="11"/>
  <c r="A1677" i="11"/>
  <c r="A1676" i="11"/>
  <c r="A1675" i="11"/>
  <c r="A1674" i="11"/>
  <c r="A1673" i="11"/>
  <c r="A1672" i="11"/>
  <c r="A1671" i="11"/>
  <c r="A1670" i="11"/>
  <c r="A1669" i="11"/>
  <c r="A1668" i="11"/>
  <c r="A1667" i="11"/>
  <c r="A1666" i="11"/>
  <c r="A1665" i="11"/>
  <c r="A1664" i="11"/>
  <c r="A1663" i="11"/>
  <c r="A1662" i="11"/>
  <c r="A1661" i="11"/>
  <c r="A1660" i="11"/>
  <c r="A1659" i="11"/>
  <c r="A1658" i="11"/>
  <c r="A1657" i="11"/>
  <c r="A1656" i="11"/>
  <c r="A1655" i="11"/>
  <c r="A1654" i="11"/>
  <c r="A1653" i="11"/>
  <c r="A1652" i="11"/>
  <c r="A1651" i="11"/>
  <c r="A1650" i="11"/>
  <c r="A1649" i="11"/>
  <c r="A1648" i="11"/>
  <c r="A1647" i="11"/>
  <c r="A1646" i="11"/>
  <c r="A1645" i="11"/>
  <c r="A1644" i="11"/>
  <c r="A1643" i="11"/>
  <c r="A1642" i="11"/>
  <c r="A1641" i="11"/>
  <c r="A1640" i="11"/>
  <c r="A1639" i="11"/>
  <c r="A1638" i="11"/>
  <c r="A1637" i="11"/>
  <c r="A1636" i="11"/>
  <c r="A1635" i="11"/>
  <c r="A1634" i="11"/>
  <c r="A1633" i="11"/>
  <c r="A1632" i="11"/>
  <c r="A1631" i="11"/>
  <c r="A1630" i="11"/>
  <c r="A1629" i="11"/>
  <c r="A1628" i="11"/>
  <c r="A1627" i="11"/>
  <c r="A1626" i="11"/>
  <c r="A1625" i="11"/>
  <c r="A1624" i="11"/>
  <c r="A1623" i="11"/>
  <c r="A1622" i="11"/>
  <c r="A1621" i="11"/>
  <c r="A1620" i="11"/>
  <c r="A1619" i="11"/>
  <c r="A1618" i="11"/>
  <c r="A1617" i="11"/>
  <c r="A1616" i="11"/>
  <c r="A1615" i="11"/>
  <c r="A1614" i="11"/>
  <c r="A1613" i="11"/>
  <c r="A1612" i="11"/>
  <c r="A1611" i="11"/>
  <c r="A1610" i="11"/>
  <c r="A1609" i="11"/>
  <c r="A1608" i="11"/>
  <c r="A1607" i="11"/>
  <c r="A1606" i="11"/>
  <c r="A1605" i="11"/>
  <c r="A1604" i="11"/>
  <c r="A1603" i="11"/>
  <c r="A1602" i="11"/>
  <c r="A1601" i="11"/>
  <c r="A1600" i="11"/>
  <c r="A1599" i="11"/>
  <c r="A1598" i="11"/>
  <c r="A1597" i="11"/>
  <c r="A1596" i="11"/>
  <c r="A1595" i="11"/>
  <c r="A1594" i="11"/>
  <c r="A1593" i="11"/>
  <c r="A1592" i="11"/>
  <c r="A1591" i="11"/>
  <c r="A1590" i="11"/>
  <c r="A1589" i="11"/>
  <c r="A1588" i="11"/>
  <c r="A1587" i="11"/>
  <c r="A1586" i="11"/>
  <c r="A1585" i="11"/>
  <c r="A1584" i="11"/>
  <c r="A1583" i="11"/>
  <c r="A1582" i="11"/>
  <c r="A1581" i="11"/>
  <c r="A1580" i="11"/>
  <c r="A1579" i="11"/>
  <c r="A1578" i="11"/>
  <c r="A1577" i="11"/>
  <c r="A1576" i="11"/>
  <c r="A1575" i="11"/>
  <c r="A1574" i="11"/>
  <c r="A1573" i="11"/>
  <c r="A1572" i="11"/>
  <c r="A1571" i="11"/>
  <c r="A1570" i="11"/>
  <c r="A1569" i="11"/>
  <c r="A1568" i="11"/>
  <c r="A1567" i="11"/>
  <c r="A1566" i="11"/>
  <c r="A1565" i="11"/>
  <c r="A1564" i="11"/>
  <c r="A1563" i="11"/>
  <c r="A1562" i="11"/>
  <c r="A1561" i="11"/>
  <c r="A1560" i="11"/>
  <c r="A1559" i="11"/>
  <c r="A1558" i="11"/>
  <c r="A1557" i="11"/>
  <c r="A1556" i="11"/>
  <c r="A1555" i="11"/>
  <c r="A1554" i="11"/>
  <c r="A1553" i="11"/>
  <c r="A1552" i="11"/>
  <c r="A1551" i="11"/>
  <c r="A1550" i="11"/>
  <c r="A1549" i="11"/>
  <c r="A1548" i="11"/>
  <c r="A1547" i="11"/>
  <c r="A1546" i="11"/>
  <c r="A1545" i="11"/>
  <c r="A1544" i="11"/>
  <c r="A1543" i="11"/>
  <c r="A1542" i="11"/>
  <c r="A1541" i="11"/>
  <c r="A1540" i="11"/>
  <c r="A1539" i="11"/>
  <c r="A1538" i="11"/>
  <c r="A1537" i="11"/>
  <c r="A1536" i="11"/>
  <c r="A1535" i="11"/>
  <c r="A1534" i="11"/>
  <c r="A1533" i="11"/>
  <c r="A1532" i="11"/>
  <c r="A1531" i="11"/>
  <c r="A1530" i="11"/>
  <c r="A1529" i="11"/>
  <c r="A1528" i="11"/>
  <c r="A1527" i="11"/>
  <c r="A1526" i="11"/>
  <c r="A1525" i="11"/>
  <c r="A1524" i="11"/>
  <c r="A1523" i="11"/>
  <c r="A1522" i="11"/>
  <c r="A1521" i="11"/>
  <c r="A1520" i="11"/>
  <c r="A1519" i="11"/>
  <c r="A1518" i="11"/>
  <c r="A1517" i="11"/>
  <c r="A1516" i="11"/>
  <c r="A1515" i="11"/>
  <c r="A1514" i="11"/>
  <c r="A1513" i="11"/>
  <c r="A1512" i="11"/>
  <c r="A1511" i="11"/>
  <c r="A1510" i="11"/>
  <c r="A1509" i="11"/>
  <c r="A1508" i="11"/>
  <c r="A1507" i="11"/>
  <c r="A1506" i="11"/>
  <c r="A1505" i="11"/>
  <c r="A1504" i="11"/>
  <c r="A1503" i="11"/>
  <c r="A1502" i="11"/>
  <c r="A1501" i="11"/>
  <c r="A1500" i="11"/>
  <c r="A1499" i="11"/>
  <c r="A1498" i="11"/>
  <c r="A1497" i="11"/>
  <c r="A1496" i="11"/>
  <c r="A1495" i="11"/>
  <c r="A1494" i="11"/>
  <c r="A1493" i="11"/>
  <c r="A1492" i="11"/>
  <c r="A1491" i="11"/>
  <c r="A1490" i="11"/>
  <c r="A1489" i="11"/>
  <c r="A1488" i="11"/>
  <c r="A1487" i="11"/>
  <c r="A1486" i="11"/>
  <c r="A1485" i="11"/>
  <c r="A1484" i="11"/>
  <c r="A1483" i="11"/>
  <c r="A1482" i="11"/>
  <c r="A1481" i="11"/>
  <c r="A1480" i="11"/>
  <c r="A1479" i="11"/>
  <c r="A1478" i="11"/>
  <c r="A1477" i="11"/>
  <c r="A1476" i="11"/>
  <c r="A1475" i="11"/>
  <c r="A1474" i="11"/>
  <c r="A1473" i="11"/>
  <c r="A1472" i="11"/>
  <c r="A1471" i="11"/>
  <c r="A1470" i="11"/>
  <c r="A1469" i="11"/>
  <c r="A1468" i="11"/>
  <c r="A1467" i="11"/>
  <c r="A1466" i="11"/>
  <c r="A1465" i="11"/>
  <c r="A1464" i="11"/>
  <c r="A1463" i="11"/>
  <c r="A1462" i="11"/>
  <c r="A1461" i="11"/>
  <c r="A1460" i="11"/>
  <c r="A1459" i="11"/>
  <c r="A1458" i="11"/>
  <c r="A1457" i="11"/>
  <c r="A1456" i="11"/>
  <c r="A1455" i="11"/>
  <c r="A1454" i="11"/>
  <c r="A1453" i="11"/>
  <c r="A1452" i="11"/>
  <c r="A1451" i="11"/>
  <c r="A1450" i="11"/>
  <c r="A1449" i="11"/>
  <c r="A1448" i="11"/>
  <c r="A1447" i="11"/>
  <c r="A1446" i="11"/>
  <c r="A1445" i="11"/>
  <c r="A1444" i="11"/>
  <c r="A1443" i="11"/>
  <c r="A1442" i="11"/>
  <c r="A1441" i="11"/>
  <c r="A1440" i="11"/>
  <c r="A1439" i="11"/>
  <c r="A1438" i="11"/>
  <c r="A1437" i="11"/>
  <c r="A1436" i="11"/>
  <c r="A1435" i="11"/>
  <c r="A1434" i="11"/>
  <c r="A1433" i="11"/>
  <c r="A1432" i="11"/>
  <c r="A1431" i="11"/>
  <c r="A1430" i="11"/>
  <c r="A1429" i="11"/>
  <c r="A1428" i="11"/>
  <c r="A1427" i="11"/>
  <c r="A1426" i="11"/>
  <c r="A1425" i="11"/>
  <c r="A1424" i="11"/>
  <c r="A1423" i="11"/>
  <c r="A1422" i="11"/>
  <c r="A1421" i="11"/>
  <c r="A1420" i="11"/>
  <c r="A1419" i="11"/>
  <c r="A1418" i="11"/>
  <c r="A1417" i="11"/>
  <c r="A1416" i="11"/>
  <c r="A1415" i="11"/>
  <c r="A1414" i="11"/>
  <c r="A1413" i="11"/>
  <c r="A1412" i="11"/>
  <c r="A1411" i="11"/>
  <c r="A1410" i="11"/>
  <c r="A1409" i="11"/>
  <c r="A1408" i="11"/>
  <c r="A1407" i="11"/>
  <c r="A1406" i="11"/>
  <c r="A1405" i="11"/>
  <c r="A1404" i="11"/>
  <c r="A1403" i="11"/>
  <c r="A1402" i="11"/>
  <c r="A1401" i="11"/>
  <c r="A1400" i="11"/>
  <c r="A1399" i="11"/>
  <c r="A1398" i="11"/>
  <c r="A1397" i="11"/>
  <c r="A1396" i="11"/>
  <c r="A1395" i="11"/>
  <c r="A1394" i="11"/>
  <c r="A1393" i="11"/>
  <c r="A1392" i="11"/>
  <c r="A1391" i="11"/>
  <c r="A1390" i="11"/>
  <c r="A1389" i="11"/>
  <c r="A1388" i="11"/>
  <c r="A1387" i="11"/>
  <c r="A1386" i="11"/>
  <c r="A1385" i="11"/>
  <c r="A1384" i="11"/>
  <c r="A1383" i="11"/>
  <c r="A1382" i="11"/>
  <c r="A1381" i="11"/>
  <c r="A1380" i="11"/>
  <c r="A1379" i="11"/>
  <c r="A1378" i="11"/>
  <c r="A1377" i="11"/>
  <c r="A1376" i="11"/>
  <c r="A1375" i="11"/>
  <c r="A1374" i="11"/>
  <c r="A1373" i="11"/>
  <c r="A1372" i="11"/>
  <c r="A1371" i="11"/>
  <c r="A1370" i="11"/>
  <c r="A1369" i="11"/>
  <c r="A1368" i="11"/>
  <c r="A1367" i="11"/>
  <c r="A1366" i="11"/>
  <c r="A1365" i="11"/>
  <c r="A1364" i="11"/>
  <c r="A1363" i="11"/>
  <c r="A1362" i="11"/>
  <c r="A1361" i="11"/>
  <c r="A1360" i="11"/>
  <c r="A1359" i="11"/>
  <c r="A1358" i="11"/>
  <c r="A1357" i="11"/>
  <c r="A1356" i="11"/>
  <c r="A1355" i="11"/>
  <c r="A1354" i="11"/>
  <c r="A1353" i="11"/>
  <c r="A1352" i="11"/>
  <c r="A1351" i="11"/>
  <c r="A1350" i="11"/>
  <c r="A1349" i="11"/>
  <c r="A1348" i="11"/>
  <c r="A1347" i="11"/>
  <c r="A1346" i="11"/>
  <c r="A1345" i="11"/>
  <c r="A1344" i="11"/>
  <c r="A1343" i="11"/>
  <c r="A1342" i="11"/>
  <c r="A1341" i="11"/>
  <c r="A1340" i="11"/>
  <c r="A1339" i="11"/>
  <c r="A1338" i="11"/>
  <c r="A1337" i="11"/>
  <c r="A1336" i="11"/>
  <c r="A1335" i="11"/>
  <c r="A1334" i="11"/>
  <c r="A1333" i="11"/>
  <c r="A1332" i="11"/>
  <c r="A1331" i="11"/>
  <c r="A1330" i="11"/>
  <c r="A1329" i="11"/>
  <c r="A1328" i="11"/>
  <c r="A1327" i="11"/>
  <c r="A1326" i="11"/>
  <c r="A1325" i="11"/>
  <c r="A1324" i="11"/>
  <c r="A1323" i="11"/>
  <c r="A1322" i="11"/>
  <c r="A1321" i="11"/>
  <c r="A1320" i="11"/>
  <c r="A1319" i="11"/>
  <c r="A1318" i="11"/>
  <c r="A1317" i="11"/>
  <c r="A1316" i="11"/>
  <c r="A1315" i="11"/>
  <c r="A1314" i="11"/>
  <c r="A1313" i="11"/>
  <c r="A1312" i="11"/>
  <c r="A1311" i="11"/>
  <c r="A1310" i="11"/>
  <c r="A1309" i="11"/>
  <c r="A1308" i="11"/>
  <c r="A1307" i="11"/>
  <c r="A1306" i="11"/>
  <c r="A1305" i="11"/>
  <c r="A1304" i="11"/>
  <c r="A1303" i="11"/>
  <c r="A1302" i="11"/>
  <c r="A1301" i="11"/>
  <c r="A1300" i="11"/>
  <c r="A1299" i="11"/>
  <c r="A1298" i="11"/>
  <c r="A1297" i="11"/>
  <c r="A1296" i="11"/>
  <c r="A1295" i="11"/>
  <c r="A1294" i="11"/>
  <c r="A1293" i="11"/>
  <c r="A1292" i="11"/>
  <c r="A1291" i="11"/>
  <c r="A1290" i="11"/>
  <c r="A1289" i="11"/>
  <c r="A1288" i="11"/>
  <c r="A1287" i="11"/>
  <c r="A1286" i="11"/>
  <c r="A1285" i="11"/>
  <c r="A1284" i="11"/>
  <c r="A1283" i="11"/>
  <c r="A1282" i="11"/>
  <c r="A1281" i="11"/>
  <c r="A1280" i="11"/>
  <c r="A1279" i="11"/>
  <c r="A1278" i="11"/>
  <c r="A1277" i="11"/>
  <c r="A1276" i="11"/>
  <c r="A1275" i="11"/>
  <c r="A1274" i="11"/>
  <c r="A1273" i="11"/>
  <c r="A1272" i="11"/>
  <c r="A1271" i="11"/>
  <c r="A1270" i="11"/>
  <c r="A1269" i="11"/>
  <c r="A1268" i="11"/>
  <c r="A1267" i="11"/>
  <c r="A1266" i="11"/>
  <c r="A1265" i="11"/>
  <c r="A1264" i="11"/>
  <c r="A1263" i="11"/>
  <c r="A1262" i="11"/>
  <c r="A1261" i="11"/>
  <c r="A1260" i="11"/>
  <c r="A1259" i="11"/>
  <c r="A1258" i="11"/>
  <c r="A1257" i="11"/>
  <c r="A1256" i="11"/>
  <c r="A1255" i="11"/>
  <c r="A1254" i="11"/>
  <c r="A1253" i="11"/>
  <c r="A1252" i="11"/>
  <c r="A1251" i="11"/>
  <c r="A1250" i="11"/>
  <c r="A1249" i="11"/>
  <c r="A1248" i="11"/>
  <c r="A1247" i="11"/>
  <c r="A1246" i="11"/>
  <c r="A1245" i="11"/>
  <c r="A1244" i="11"/>
  <c r="A1243" i="11"/>
  <c r="A1242" i="11"/>
  <c r="A1241" i="11"/>
  <c r="A1240" i="11"/>
  <c r="A1239" i="11"/>
  <c r="A1238" i="11"/>
  <c r="A1237" i="11"/>
  <c r="A1236" i="11"/>
  <c r="A1235" i="11"/>
  <c r="A1234" i="11"/>
  <c r="A1233" i="11"/>
  <c r="A1232" i="11"/>
  <c r="A1231" i="11"/>
  <c r="A1230" i="11"/>
  <c r="A1229" i="11"/>
  <c r="A1228" i="11"/>
  <c r="A1227" i="11"/>
  <c r="A1226" i="11"/>
  <c r="A1225" i="11"/>
  <c r="A1224" i="11"/>
  <c r="A1223" i="11"/>
  <c r="A1222" i="11"/>
  <c r="A1221" i="11"/>
  <c r="A1220" i="11"/>
  <c r="A1219" i="11"/>
  <c r="A1218" i="11"/>
  <c r="A1217" i="11"/>
  <c r="A1216" i="11"/>
  <c r="A1215" i="11"/>
  <c r="A1214" i="11"/>
  <c r="A1213" i="11"/>
  <c r="A1212" i="11"/>
  <c r="A1211" i="11"/>
  <c r="A1210" i="11"/>
  <c r="A1209" i="11"/>
  <c r="A1208" i="11"/>
  <c r="A1207" i="11"/>
  <c r="A1206" i="11"/>
  <c r="A1205" i="11"/>
  <c r="A1204" i="11"/>
  <c r="A1203" i="11"/>
  <c r="A1202" i="11"/>
  <c r="A1201" i="11"/>
  <c r="A1200" i="11"/>
  <c r="A1199" i="11"/>
  <c r="A1198" i="11"/>
  <c r="A1197" i="11"/>
  <c r="A1196" i="11"/>
  <c r="A1195" i="11"/>
  <c r="A1194" i="11"/>
  <c r="A1193" i="11"/>
  <c r="A1192" i="11"/>
  <c r="A1191" i="11"/>
  <c r="A1190" i="11"/>
  <c r="A1189" i="11"/>
  <c r="A1188" i="11"/>
  <c r="A1187" i="11"/>
  <c r="A1186" i="11"/>
  <c r="A1185" i="11"/>
  <c r="A1184" i="11"/>
  <c r="A1183" i="11"/>
  <c r="A1182" i="11"/>
  <c r="A1181" i="11"/>
  <c r="A1180" i="11"/>
  <c r="A1179" i="11"/>
  <c r="A1178" i="11"/>
  <c r="A1177" i="11"/>
  <c r="A1176" i="11"/>
  <c r="A1175" i="11"/>
  <c r="A1174" i="11"/>
  <c r="A1173" i="11"/>
  <c r="A1172" i="11"/>
  <c r="A1171" i="11"/>
  <c r="A1170" i="11"/>
  <c r="A1169" i="11"/>
  <c r="A1168" i="11"/>
  <c r="A1167" i="11"/>
  <c r="A1166" i="11"/>
  <c r="A1165" i="11"/>
  <c r="A1164" i="11"/>
  <c r="A1163" i="11"/>
  <c r="A1162" i="11"/>
  <c r="A1161" i="11"/>
  <c r="A1160" i="11"/>
  <c r="A1159" i="11"/>
  <c r="A1158" i="11"/>
  <c r="A1157" i="11"/>
  <c r="A1156" i="11"/>
  <c r="A1155" i="11"/>
  <c r="A1154" i="11"/>
  <c r="A1153" i="11"/>
  <c r="A1152" i="11"/>
  <c r="A1151" i="11"/>
  <c r="A1150" i="11"/>
  <c r="A1149" i="11"/>
  <c r="A1148" i="11"/>
  <c r="A1147" i="11"/>
  <c r="A1146" i="11"/>
  <c r="A1145" i="11"/>
  <c r="A1144" i="11"/>
  <c r="A1143" i="11"/>
  <c r="A1142" i="11"/>
  <c r="A1141" i="11"/>
  <c r="A1140" i="11"/>
  <c r="A1139" i="11"/>
  <c r="A1138" i="11"/>
  <c r="A1137" i="11"/>
  <c r="A1136" i="11"/>
  <c r="A1135" i="11"/>
  <c r="A1134" i="11"/>
  <c r="A1133" i="11"/>
  <c r="A1132" i="11"/>
  <c r="A1131" i="11"/>
  <c r="A1130" i="11"/>
  <c r="A1129" i="11"/>
  <c r="A1128" i="11"/>
  <c r="A1127" i="11"/>
  <c r="A1126" i="11"/>
  <c r="A1125" i="11"/>
  <c r="A1124" i="11"/>
  <c r="A1123" i="11"/>
  <c r="A1122" i="11"/>
  <c r="A1121" i="11"/>
  <c r="A1120" i="11"/>
  <c r="A1119" i="11"/>
  <c r="A1118" i="11"/>
  <c r="A1117" i="11"/>
  <c r="A1116" i="11"/>
  <c r="A1115" i="11"/>
  <c r="A1114" i="11"/>
  <c r="A1113" i="11"/>
  <c r="A1112" i="11"/>
  <c r="A1111" i="11"/>
  <c r="A1110" i="11"/>
  <c r="A1109" i="11"/>
  <c r="A1108" i="11"/>
  <c r="A1107" i="11"/>
  <c r="A1106" i="11"/>
  <c r="A1105" i="11"/>
  <c r="A1104" i="11"/>
  <c r="A1103" i="11"/>
  <c r="A1102" i="11"/>
  <c r="A1101" i="11"/>
  <c r="A1100" i="11"/>
  <c r="A1099" i="11"/>
  <c r="A1098" i="11"/>
  <c r="A1097" i="11"/>
  <c r="A1096" i="11"/>
  <c r="A1095" i="11"/>
  <c r="A1094" i="11"/>
  <c r="A1093" i="11"/>
  <c r="A1092" i="11"/>
  <c r="A1091" i="11"/>
  <c r="A1090" i="11"/>
  <c r="A1089" i="11"/>
  <c r="A1088" i="11"/>
  <c r="A1087" i="11"/>
  <c r="A1086" i="11"/>
  <c r="A1085" i="11"/>
  <c r="A1084" i="11"/>
  <c r="A1083" i="11"/>
  <c r="A1082" i="11"/>
  <c r="A1081" i="11"/>
  <c r="A1080" i="11"/>
  <c r="A1079" i="11"/>
  <c r="A1078" i="11"/>
  <c r="A1077" i="11"/>
  <c r="A1076" i="11"/>
  <c r="A1075" i="11"/>
  <c r="A1074" i="11"/>
  <c r="A1073" i="11"/>
  <c r="A1072" i="11"/>
  <c r="A1071" i="11"/>
  <c r="A1070" i="11"/>
  <c r="A1069" i="11"/>
  <c r="A1068" i="11"/>
  <c r="A1067" i="11"/>
  <c r="A1066" i="11"/>
  <c r="A1065" i="11"/>
  <c r="A1064" i="11"/>
  <c r="A1063" i="11"/>
  <c r="A1062" i="11"/>
  <c r="A1061" i="11"/>
  <c r="A1060" i="11"/>
  <c r="A1059" i="11"/>
  <c r="A1058" i="11"/>
  <c r="A1057" i="11"/>
  <c r="A1056" i="11"/>
  <c r="A1055" i="11"/>
  <c r="A1054" i="11"/>
  <c r="A1053" i="11"/>
  <c r="A1052" i="11"/>
  <c r="A1051" i="11"/>
  <c r="A1050" i="11"/>
  <c r="A1049" i="11"/>
  <c r="A1048" i="11"/>
  <c r="A1047" i="11"/>
  <c r="A1046" i="11"/>
  <c r="A1045" i="11"/>
  <c r="A1044" i="11"/>
  <c r="A1043" i="11"/>
  <c r="A1042" i="11"/>
  <c r="A1041" i="11"/>
  <c r="A1040" i="11"/>
  <c r="A1039" i="11"/>
  <c r="A1038" i="11"/>
  <c r="A1037" i="11"/>
  <c r="A1036" i="11"/>
  <c r="A1035" i="11"/>
  <c r="A1034" i="11"/>
  <c r="A1033" i="11"/>
  <c r="A1032" i="11"/>
  <c r="A1031" i="11"/>
  <c r="A1030" i="11"/>
  <c r="A1029" i="11"/>
  <c r="A1028" i="11"/>
  <c r="A1027" i="11"/>
  <c r="A1026" i="11"/>
  <c r="A1025" i="11"/>
  <c r="A1024" i="11"/>
  <c r="A1023" i="11"/>
  <c r="A1022" i="11"/>
  <c r="A1021" i="11"/>
  <c r="A1020" i="11"/>
  <c r="A1019" i="11"/>
  <c r="A1018" i="11"/>
  <c r="A1017" i="11"/>
  <c r="A1016" i="11"/>
  <c r="A1015" i="11"/>
  <c r="A1014" i="11"/>
  <c r="A1013" i="11"/>
  <c r="A1012" i="11"/>
  <c r="A1011" i="11"/>
  <c r="A1010" i="11"/>
  <c r="A1009" i="11"/>
  <c r="A1008" i="11"/>
  <c r="A1007" i="11"/>
  <c r="A1006" i="11"/>
  <c r="A1005" i="11"/>
  <c r="A1004" i="11"/>
  <c r="A1003" i="11"/>
  <c r="A1002" i="11"/>
  <c r="A1001" i="11"/>
  <c r="A1000" i="11"/>
  <c r="A999" i="11"/>
  <c r="A998" i="11"/>
  <c r="A997" i="11"/>
  <c r="A996" i="11"/>
  <c r="A995" i="11"/>
  <c r="A994" i="11"/>
  <c r="A993" i="11"/>
  <c r="A992" i="11"/>
  <c r="A991" i="11"/>
  <c r="A990" i="11"/>
  <c r="A989" i="11"/>
  <c r="A988" i="11"/>
  <c r="A987" i="11"/>
  <c r="A986" i="11"/>
  <c r="A985" i="11"/>
  <c r="A984" i="11"/>
  <c r="A983" i="11"/>
  <c r="A982" i="11"/>
  <c r="A981" i="11"/>
  <c r="A980" i="11"/>
  <c r="A979" i="11"/>
  <c r="A978" i="11"/>
  <c r="A977" i="11"/>
  <c r="A976" i="11"/>
  <c r="A975" i="11"/>
  <c r="A974" i="11"/>
  <c r="A973" i="11"/>
  <c r="A972" i="11"/>
  <c r="A971" i="11"/>
  <c r="A970" i="11"/>
  <c r="A969" i="11"/>
  <c r="A968" i="11"/>
  <c r="A967" i="11"/>
  <c r="A966" i="11"/>
  <c r="A965" i="11"/>
  <c r="A964" i="11"/>
  <c r="A963" i="11"/>
  <c r="A962" i="11"/>
  <c r="A961" i="11"/>
  <c r="A960" i="11"/>
  <c r="A959" i="11"/>
  <c r="A958" i="11"/>
  <c r="A957" i="11"/>
  <c r="A956" i="11"/>
  <c r="A955" i="11"/>
  <c r="A954" i="11"/>
  <c r="A953" i="11"/>
  <c r="A952" i="11"/>
  <c r="A951" i="11"/>
  <c r="A950" i="11"/>
  <c r="A949" i="11"/>
  <c r="A948" i="11"/>
  <c r="A947" i="11"/>
  <c r="A946" i="11"/>
  <c r="A945" i="11"/>
  <c r="A944" i="11"/>
  <c r="A943" i="11"/>
  <c r="A942" i="11"/>
  <c r="A941" i="11"/>
  <c r="A940" i="11"/>
  <c r="A939" i="11"/>
  <c r="A938" i="11"/>
  <c r="A937" i="11"/>
  <c r="A936" i="11"/>
  <c r="A935" i="11"/>
  <c r="A934" i="11"/>
  <c r="A933" i="11"/>
  <c r="A932" i="11"/>
  <c r="A931" i="11"/>
  <c r="A930" i="11"/>
  <c r="A929" i="11"/>
  <c r="A928" i="11"/>
  <c r="A927" i="11"/>
  <c r="A926" i="11"/>
  <c r="A925" i="11"/>
  <c r="A924" i="11"/>
  <c r="A923" i="11"/>
  <c r="A922" i="11"/>
  <c r="A921" i="11"/>
  <c r="A920" i="11"/>
  <c r="A919" i="11"/>
  <c r="A918" i="11"/>
  <c r="A917" i="11"/>
  <c r="A916" i="11"/>
  <c r="A915" i="11"/>
  <c r="A914" i="11"/>
  <c r="A913" i="11"/>
  <c r="A912" i="11"/>
  <c r="A911" i="11"/>
  <c r="A910" i="11"/>
  <c r="A909" i="11"/>
  <c r="A908" i="11"/>
  <c r="A907" i="11"/>
  <c r="A906" i="11"/>
  <c r="A905" i="11"/>
  <c r="A904" i="11"/>
  <c r="A903" i="11"/>
  <c r="A902" i="11"/>
  <c r="A901" i="11"/>
  <c r="A900" i="11"/>
  <c r="A899" i="11"/>
  <c r="A898" i="11"/>
  <c r="A897" i="11"/>
  <c r="A896" i="11"/>
  <c r="A895" i="11"/>
  <c r="A894" i="11"/>
  <c r="A893" i="11"/>
  <c r="A892" i="11"/>
  <c r="A891" i="11"/>
  <c r="A890" i="11"/>
  <c r="A889" i="11"/>
  <c r="A888" i="11"/>
  <c r="A887" i="11"/>
  <c r="A886" i="11"/>
  <c r="A885" i="11"/>
  <c r="A884" i="11"/>
  <c r="A883" i="11"/>
  <c r="A882" i="11"/>
  <c r="A881" i="11"/>
  <c r="A880" i="11"/>
  <c r="A879" i="11"/>
  <c r="A878" i="11"/>
  <c r="A877" i="11"/>
  <c r="A876" i="11"/>
  <c r="A875" i="11"/>
  <c r="A874" i="11"/>
  <c r="A873" i="11"/>
  <c r="A872" i="11"/>
  <c r="A871" i="11"/>
  <c r="A870" i="11"/>
  <c r="A869" i="11"/>
  <c r="A868" i="11"/>
  <c r="A867" i="11"/>
  <c r="A866" i="11"/>
  <c r="A865" i="11"/>
  <c r="A864" i="11"/>
  <c r="A863" i="11"/>
  <c r="A862" i="11"/>
  <c r="A861" i="11"/>
  <c r="A860" i="11"/>
  <c r="A859" i="11"/>
  <c r="A858" i="11"/>
  <c r="A857" i="11"/>
  <c r="A856" i="11"/>
  <c r="A855" i="11"/>
  <c r="A854" i="11"/>
  <c r="A853" i="11"/>
  <c r="A852" i="11"/>
  <c r="A851" i="11"/>
  <c r="A850" i="11"/>
  <c r="A849" i="11"/>
  <c r="A848" i="11"/>
  <c r="A847" i="11"/>
  <c r="A846" i="11"/>
  <c r="A845" i="11"/>
  <c r="A844" i="11"/>
  <c r="A843" i="11"/>
  <c r="A842" i="11"/>
  <c r="A841" i="11"/>
  <c r="A840" i="11"/>
  <c r="A839" i="11"/>
  <c r="A838" i="11"/>
  <c r="A837" i="11"/>
  <c r="A836" i="11"/>
  <c r="A835" i="11"/>
  <c r="A834" i="11"/>
  <c r="A833" i="11"/>
  <c r="A832" i="11"/>
  <c r="A831" i="11"/>
  <c r="A830" i="11"/>
  <c r="A829" i="11"/>
  <c r="A828" i="11"/>
  <c r="A827" i="11"/>
  <c r="A826" i="11"/>
  <c r="A825" i="11"/>
  <c r="A824" i="11"/>
  <c r="A823" i="11"/>
  <c r="A822" i="11"/>
  <c r="A821" i="11"/>
  <c r="A820" i="11"/>
  <c r="A819" i="11"/>
  <c r="A818" i="11"/>
  <c r="A817" i="11"/>
  <c r="A816" i="11"/>
  <c r="A815" i="11"/>
  <c r="A814" i="11"/>
  <c r="A813" i="11"/>
  <c r="A812" i="11"/>
  <c r="A811" i="11"/>
  <c r="A810" i="11"/>
  <c r="A809" i="11"/>
  <c r="A808" i="11"/>
  <c r="A807" i="11"/>
  <c r="A806" i="11"/>
  <c r="A805" i="11"/>
  <c r="A804" i="11"/>
  <c r="A803" i="11"/>
  <c r="A802" i="11"/>
  <c r="A801" i="11"/>
  <c r="A800" i="11"/>
  <c r="A799" i="11"/>
  <c r="A798" i="11"/>
  <c r="A797" i="11"/>
  <c r="A796" i="11"/>
  <c r="A795" i="11"/>
  <c r="A794" i="11"/>
  <c r="A793" i="11"/>
  <c r="A792" i="11"/>
  <c r="A791" i="11"/>
  <c r="A790" i="11"/>
  <c r="A789" i="11"/>
  <c r="A788" i="11"/>
  <c r="A787" i="11"/>
  <c r="A786" i="11"/>
  <c r="A785" i="11"/>
  <c r="A784" i="11"/>
  <c r="A783" i="11"/>
  <c r="A782" i="11"/>
  <c r="A781" i="11"/>
  <c r="A780" i="11"/>
  <c r="A779" i="11"/>
  <c r="A778" i="11"/>
  <c r="A777" i="11"/>
  <c r="A776" i="11"/>
  <c r="A775" i="11"/>
  <c r="A774" i="11"/>
  <c r="A773" i="11"/>
  <c r="A772" i="11"/>
  <c r="A771" i="11"/>
  <c r="A770" i="11"/>
  <c r="A769" i="11"/>
  <c r="A768" i="11"/>
  <c r="A767" i="11"/>
  <c r="A766" i="11"/>
  <c r="A765" i="11"/>
  <c r="A764" i="11"/>
  <c r="A763" i="11"/>
  <c r="A762" i="11"/>
  <c r="A761" i="11"/>
  <c r="A760" i="11"/>
  <c r="A759" i="11"/>
  <c r="A758" i="11"/>
  <c r="A757" i="11"/>
  <c r="A756" i="11"/>
  <c r="A755" i="11"/>
  <c r="A754" i="11"/>
  <c r="A753" i="11"/>
  <c r="A752" i="11"/>
  <c r="A751" i="11"/>
  <c r="A750" i="11"/>
  <c r="A749" i="11"/>
  <c r="A748" i="11"/>
  <c r="A747" i="11"/>
  <c r="A746" i="11"/>
  <c r="A745" i="11"/>
  <c r="A744" i="11"/>
  <c r="A743" i="11"/>
  <c r="A742" i="11"/>
  <c r="A741" i="11"/>
  <c r="A740" i="11"/>
  <c r="A739" i="11"/>
  <c r="A738" i="11"/>
  <c r="A737" i="11"/>
  <c r="A736" i="11"/>
  <c r="A735" i="11"/>
  <c r="A734" i="11"/>
  <c r="A733" i="11"/>
  <c r="A732" i="11"/>
  <c r="A731" i="11"/>
  <c r="A730" i="11"/>
  <c r="A729" i="11"/>
  <c r="A728" i="11"/>
  <c r="A727" i="11"/>
  <c r="A726" i="11"/>
  <c r="A725" i="11"/>
  <c r="A724" i="11"/>
  <c r="A723" i="11"/>
  <c r="A722" i="11"/>
  <c r="A721" i="11"/>
  <c r="A720" i="11"/>
  <c r="A719" i="11"/>
  <c r="A718" i="11"/>
  <c r="A717" i="11"/>
  <c r="A716" i="11"/>
  <c r="A715" i="11"/>
  <c r="A714" i="11"/>
  <c r="A713" i="11"/>
  <c r="A712" i="11"/>
  <c r="A711" i="11"/>
  <c r="A710" i="11"/>
  <c r="A709" i="11"/>
  <c r="A708" i="11"/>
  <c r="A707" i="11"/>
  <c r="A706" i="11"/>
  <c r="A705" i="11"/>
  <c r="A704" i="11"/>
  <c r="A703" i="11"/>
  <c r="A702" i="11"/>
  <c r="A701" i="11"/>
  <c r="A700" i="11"/>
  <c r="A699" i="11"/>
  <c r="A698" i="11"/>
  <c r="A697" i="11"/>
  <c r="A696" i="11"/>
  <c r="A695" i="11"/>
  <c r="A694" i="11"/>
  <c r="A693" i="11"/>
  <c r="A692" i="11"/>
  <c r="A691" i="11"/>
  <c r="A690" i="11"/>
  <c r="A689" i="11"/>
  <c r="A688" i="11"/>
  <c r="A687" i="11"/>
  <c r="A686" i="11"/>
  <c r="A685" i="11"/>
  <c r="A684" i="11"/>
  <c r="A683" i="11"/>
  <c r="A682" i="11"/>
  <c r="A681" i="11"/>
  <c r="A680" i="11"/>
  <c r="A679" i="11"/>
  <c r="A678" i="11"/>
  <c r="A677" i="11"/>
  <c r="A676" i="11"/>
  <c r="A675" i="11"/>
  <c r="A674" i="11"/>
  <c r="A673" i="11"/>
  <c r="A672" i="11"/>
  <c r="A671" i="11"/>
  <c r="A670" i="11"/>
  <c r="A669" i="11"/>
  <c r="A668" i="11"/>
  <c r="A667" i="11"/>
  <c r="A666" i="11"/>
  <c r="A665" i="11"/>
  <c r="A664" i="11"/>
  <c r="A663" i="11"/>
  <c r="A662" i="11"/>
  <c r="A661" i="11"/>
  <c r="A660" i="11"/>
  <c r="A659" i="11"/>
  <c r="A658" i="11"/>
  <c r="A657" i="11"/>
  <c r="A656" i="11"/>
  <c r="A655" i="11"/>
  <c r="A654" i="11"/>
  <c r="A653" i="11"/>
  <c r="A652" i="11"/>
  <c r="A651" i="11"/>
  <c r="A650" i="11"/>
  <c r="A649" i="11"/>
  <c r="A648" i="11"/>
  <c r="A647" i="11"/>
  <c r="A646" i="11"/>
  <c r="A645" i="11"/>
  <c r="A644" i="11"/>
  <c r="A643" i="11"/>
  <c r="A642" i="11"/>
  <c r="A641" i="11"/>
  <c r="A640" i="11"/>
  <c r="A639" i="11"/>
  <c r="A638" i="11"/>
  <c r="A637" i="11"/>
  <c r="A636" i="11"/>
  <c r="A635" i="11"/>
  <c r="A634" i="11"/>
  <c r="A633" i="11"/>
  <c r="A632" i="11"/>
  <c r="A631" i="11"/>
  <c r="A630" i="11"/>
  <c r="A629" i="11"/>
  <c r="A628" i="11"/>
  <c r="A627" i="11"/>
  <c r="A626" i="11"/>
  <c r="A625" i="11"/>
  <c r="A624" i="11"/>
  <c r="A623" i="11"/>
  <c r="A622" i="11"/>
  <c r="A621" i="11"/>
  <c r="A620" i="11"/>
  <c r="A619" i="11"/>
  <c r="A618" i="11"/>
  <c r="A617" i="11"/>
  <c r="A616" i="11"/>
  <c r="A615" i="11"/>
  <c r="A614" i="11"/>
  <c r="A613" i="11"/>
  <c r="A612" i="11"/>
  <c r="A611" i="11"/>
  <c r="A610" i="11"/>
  <c r="A609" i="11"/>
  <c r="A608" i="11"/>
  <c r="A607" i="11"/>
  <c r="A606" i="11"/>
  <c r="A605" i="11"/>
  <c r="A604" i="11"/>
  <c r="A603" i="11"/>
  <c r="A602" i="11"/>
  <c r="A601" i="11"/>
  <c r="A600" i="11"/>
  <c r="A599" i="11"/>
  <c r="A598" i="11"/>
  <c r="A597" i="11"/>
  <c r="A596" i="11"/>
  <c r="A595" i="11"/>
  <c r="A594" i="11"/>
  <c r="A593" i="11"/>
  <c r="A592" i="11"/>
  <c r="A591" i="11"/>
  <c r="A590" i="11"/>
  <c r="A589" i="11"/>
  <c r="A588" i="11"/>
  <c r="A587" i="11"/>
  <c r="A586" i="11"/>
  <c r="A585" i="11"/>
  <c r="A584" i="11"/>
  <c r="A583" i="11"/>
  <c r="A582" i="11"/>
  <c r="A581" i="11"/>
  <c r="A580" i="11"/>
  <c r="A579" i="11"/>
  <c r="A578" i="11"/>
  <c r="A577" i="11"/>
  <c r="A576" i="11"/>
  <c r="A575" i="11"/>
  <c r="A574" i="11"/>
  <c r="A573" i="11"/>
  <c r="A572" i="11"/>
  <c r="A571" i="11"/>
  <c r="A570" i="11"/>
  <c r="A569" i="11"/>
  <c r="A568" i="11"/>
  <c r="A567" i="11"/>
  <c r="A566" i="11"/>
  <c r="A565" i="11"/>
  <c r="A564" i="11"/>
  <c r="A563" i="11"/>
  <c r="A562" i="11"/>
  <c r="A561" i="11"/>
  <c r="A560" i="11"/>
  <c r="A559" i="11"/>
  <c r="A558" i="11"/>
  <c r="A557" i="11"/>
  <c r="A556" i="11"/>
  <c r="A555" i="11"/>
  <c r="A554" i="11"/>
  <c r="A553" i="11"/>
  <c r="A552" i="11"/>
  <c r="A551" i="11"/>
  <c r="A550" i="11"/>
  <c r="A549" i="11"/>
  <c r="A548" i="11"/>
  <c r="A547" i="11"/>
  <c r="A546" i="11"/>
  <c r="A545" i="11"/>
  <c r="A544" i="11"/>
  <c r="A543" i="11"/>
  <c r="A542" i="11"/>
  <c r="A541" i="11"/>
  <c r="A540" i="11"/>
  <c r="A539" i="11"/>
  <c r="A538" i="11"/>
  <c r="A537" i="11"/>
  <c r="A536" i="11"/>
  <c r="A535" i="11"/>
  <c r="A534" i="11"/>
  <c r="A533" i="11"/>
  <c r="A532" i="11"/>
  <c r="A531" i="11"/>
  <c r="A530" i="11"/>
  <c r="A529" i="11"/>
  <c r="A528" i="11"/>
  <c r="A527" i="11"/>
  <c r="A526" i="11"/>
  <c r="A525" i="11"/>
  <c r="A524" i="11"/>
  <c r="A523" i="11"/>
  <c r="A522" i="11"/>
  <c r="A521" i="11"/>
  <c r="A520" i="11"/>
  <c r="A519" i="11"/>
  <c r="A518" i="11"/>
  <c r="A517" i="11"/>
  <c r="A516" i="11"/>
  <c r="A515" i="11"/>
  <c r="A514" i="11"/>
  <c r="A513" i="11"/>
  <c r="A512" i="11"/>
  <c r="A511" i="11"/>
  <c r="A510" i="11"/>
  <c r="A509" i="11"/>
  <c r="A508" i="11"/>
  <c r="A507" i="11"/>
  <c r="A506" i="11"/>
  <c r="A505" i="11"/>
  <c r="A504" i="11"/>
  <c r="A503" i="11"/>
  <c r="A502" i="11"/>
  <c r="A501" i="11"/>
  <c r="A500" i="11"/>
  <c r="A499" i="11"/>
  <c r="A498" i="11"/>
  <c r="A497" i="11"/>
  <c r="A496" i="11"/>
  <c r="A495" i="11"/>
  <c r="A494" i="11"/>
  <c r="A493" i="11"/>
  <c r="A492" i="11"/>
  <c r="A491" i="11"/>
  <c r="A490" i="11"/>
  <c r="A489" i="11"/>
  <c r="A488" i="11"/>
  <c r="A487" i="11"/>
  <c r="A486" i="11"/>
  <c r="A485" i="11"/>
  <c r="A484" i="11"/>
  <c r="A483" i="11"/>
  <c r="A482" i="11"/>
  <c r="B481" i="11"/>
  <c r="A481" i="11"/>
  <c r="B480" i="11"/>
  <c r="A480" i="11"/>
  <c r="B479" i="11"/>
  <c r="A479" i="11"/>
  <c r="B478" i="11"/>
  <c r="A478" i="11"/>
  <c r="B477" i="11"/>
  <c r="A477" i="11"/>
  <c r="B476" i="11"/>
  <c r="A476" i="11"/>
  <c r="B475" i="11"/>
  <c r="A475" i="11"/>
  <c r="B474" i="11"/>
  <c r="A474" i="11"/>
  <c r="B473" i="11"/>
  <c r="A473" i="11"/>
  <c r="B472" i="11"/>
  <c r="A472" i="11"/>
  <c r="B471" i="11"/>
  <c r="A471" i="11"/>
  <c r="B470" i="11"/>
  <c r="A470" i="11"/>
  <c r="B469" i="11"/>
  <c r="A469" i="11"/>
  <c r="B468" i="11"/>
  <c r="A468" i="11"/>
  <c r="B467" i="11"/>
  <c r="A467" i="11"/>
  <c r="B466" i="11"/>
  <c r="A466" i="11"/>
  <c r="B465" i="11"/>
  <c r="A465" i="11"/>
  <c r="B464" i="11"/>
  <c r="A464" i="11"/>
  <c r="B463" i="11"/>
  <c r="A463" i="11"/>
  <c r="B462" i="11"/>
  <c r="A462" i="11"/>
  <c r="B461" i="11"/>
  <c r="A461" i="11"/>
  <c r="B460" i="11"/>
  <c r="A460" i="11"/>
  <c r="B459" i="11"/>
  <c r="A459" i="11"/>
  <c r="B458" i="11"/>
  <c r="A458" i="11"/>
  <c r="B457" i="11"/>
  <c r="A457" i="11"/>
  <c r="B456" i="11"/>
  <c r="A456" i="11"/>
  <c r="B455" i="11"/>
  <c r="A455" i="11"/>
  <c r="B454" i="11"/>
  <c r="A454" i="11"/>
  <c r="B453" i="11"/>
  <c r="A453" i="11"/>
  <c r="B452" i="11"/>
  <c r="A452" i="11"/>
  <c r="B451" i="11"/>
  <c r="A451" i="11"/>
  <c r="B450" i="11"/>
  <c r="A450" i="11"/>
  <c r="B449" i="11"/>
  <c r="A449" i="11"/>
  <c r="B448" i="11"/>
  <c r="A448" i="11"/>
  <c r="B447" i="11"/>
  <c r="A447" i="11"/>
  <c r="B446" i="11"/>
  <c r="A446" i="11"/>
  <c r="B445" i="11"/>
  <c r="A445" i="11"/>
  <c r="B444" i="11"/>
  <c r="A444" i="11"/>
  <c r="B443" i="11"/>
  <c r="A443" i="11"/>
  <c r="B442" i="11"/>
  <c r="A442" i="11"/>
  <c r="B441" i="11"/>
  <c r="A441" i="11"/>
  <c r="B440" i="11"/>
  <c r="A440" i="11"/>
  <c r="B439" i="11"/>
  <c r="A439" i="11"/>
  <c r="B438" i="11"/>
  <c r="A438" i="11"/>
  <c r="B437" i="11"/>
  <c r="A437" i="11"/>
  <c r="B436" i="11"/>
  <c r="A436" i="11"/>
  <c r="B435" i="11"/>
  <c r="A435" i="11"/>
  <c r="B434" i="11"/>
  <c r="A434" i="11"/>
  <c r="B433" i="11"/>
  <c r="A433" i="11"/>
  <c r="B432" i="11"/>
  <c r="A432" i="11"/>
  <c r="B431" i="11"/>
  <c r="A431" i="11"/>
  <c r="B430" i="11"/>
  <c r="A430" i="11"/>
  <c r="B429" i="11"/>
  <c r="A429" i="11"/>
  <c r="B428" i="11"/>
  <c r="A428" i="11"/>
  <c r="B427" i="11"/>
  <c r="A427" i="11"/>
  <c r="B426" i="11"/>
  <c r="A426" i="11"/>
  <c r="B425" i="11"/>
  <c r="A425" i="11"/>
  <c r="B424" i="11"/>
  <c r="A424" i="11"/>
  <c r="B423" i="11"/>
  <c r="A423" i="11"/>
  <c r="B422" i="11"/>
  <c r="A422" i="11"/>
  <c r="B421" i="11"/>
  <c r="A421" i="11"/>
  <c r="B420" i="11"/>
  <c r="A420" i="11"/>
  <c r="B419" i="11"/>
  <c r="A419" i="11"/>
  <c r="B418" i="11"/>
  <c r="A418" i="11"/>
  <c r="B417" i="11"/>
  <c r="A417" i="11"/>
  <c r="B416" i="11"/>
  <c r="A416" i="11"/>
  <c r="B415" i="11"/>
  <c r="A415" i="11"/>
  <c r="B414" i="11"/>
  <c r="A414" i="11"/>
  <c r="B413" i="11"/>
  <c r="A413" i="11"/>
  <c r="B412" i="11"/>
  <c r="A412" i="11"/>
  <c r="B411" i="11"/>
  <c r="A411" i="11"/>
  <c r="B410" i="11"/>
  <c r="A410" i="11"/>
  <c r="B409" i="11"/>
  <c r="A409" i="11"/>
  <c r="B408" i="11"/>
  <c r="A408" i="11"/>
  <c r="B407" i="11"/>
  <c r="A407" i="11"/>
  <c r="B406" i="11"/>
  <c r="A406" i="11"/>
  <c r="B405" i="11"/>
  <c r="A405" i="11"/>
  <c r="B404" i="11"/>
  <c r="A404" i="11"/>
  <c r="B403" i="11"/>
  <c r="A403" i="11"/>
  <c r="B402" i="11"/>
  <c r="A402" i="11"/>
  <c r="B401" i="11"/>
  <c r="A401" i="11"/>
  <c r="B400" i="11"/>
  <c r="A400" i="11"/>
  <c r="B399" i="11"/>
  <c r="A399" i="11"/>
  <c r="B398" i="11"/>
  <c r="A398" i="11"/>
  <c r="B397" i="11"/>
  <c r="A397" i="11"/>
  <c r="B396" i="11"/>
  <c r="A396" i="11"/>
  <c r="B395" i="11"/>
  <c r="A395" i="11"/>
  <c r="B394" i="11"/>
  <c r="A394" i="11"/>
  <c r="B393" i="11"/>
  <c r="A393" i="11"/>
  <c r="B392" i="11"/>
  <c r="A392" i="11"/>
  <c r="B391" i="11"/>
  <c r="A391" i="11"/>
  <c r="B390" i="11"/>
  <c r="A390" i="11"/>
  <c r="B389" i="11"/>
  <c r="A389" i="11"/>
  <c r="B388" i="11"/>
  <c r="A388" i="11"/>
  <c r="B387" i="11"/>
  <c r="A387" i="11"/>
  <c r="B386" i="11"/>
  <c r="A386" i="11"/>
  <c r="B385" i="11"/>
  <c r="A385" i="11"/>
  <c r="B384" i="11"/>
  <c r="A384" i="11"/>
  <c r="B383" i="11"/>
  <c r="A383" i="11"/>
  <c r="B382" i="11"/>
  <c r="A382" i="11"/>
  <c r="B381" i="11"/>
  <c r="A381" i="11"/>
  <c r="B380" i="11"/>
  <c r="A380" i="11"/>
  <c r="B379" i="11"/>
  <c r="A379" i="11"/>
  <c r="B378" i="11"/>
  <c r="A378" i="11"/>
  <c r="B377" i="11"/>
  <c r="A377" i="11"/>
  <c r="B376" i="11"/>
  <c r="A376" i="11"/>
  <c r="B375" i="11"/>
  <c r="A375" i="11"/>
  <c r="B374" i="11"/>
  <c r="A374" i="11"/>
  <c r="B373" i="11"/>
  <c r="A373" i="11"/>
  <c r="B372" i="11"/>
  <c r="A372" i="11"/>
  <c r="B371" i="11"/>
  <c r="A371" i="11"/>
  <c r="B370" i="11"/>
  <c r="A370" i="11"/>
  <c r="B369" i="11"/>
  <c r="A369" i="11"/>
  <c r="B368" i="11"/>
  <c r="A368" i="11"/>
  <c r="B367" i="11"/>
  <c r="A367" i="11"/>
  <c r="B366" i="11"/>
  <c r="A366" i="11"/>
  <c r="B365" i="11"/>
  <c r="A365" i="11"/>
  <c r="B364" i="11"/>
  <c r="A364" i="11"/>
  <c r="B363" i="11"/>
  <c r="A363" i="11"/>
  <c r="B362" i="11"/>
  <c r="A362" i="11"/>
  <c r="B361" i="11"/>
  <c r="A361" i="11"/>
  <c r="B360" i="11"/>
  <c r="A360" i="11"/>
  <c r="B359" i="11"/>
  <c r="A359" i="11"/>
  <c r="B358" i="11"/>
  <c r="A358" i="11"/>
  <c r="B357" i="11"/>
  <c r="A357" i="11"/>
  <c r="B356" i="11"/>
  <c r="A356" i="11"/>
  <c r="B355" i="11"/>
  <c r="A355" i="11"/>
  <c r="B354" i="11"/>
  <c r="A354" i="11"/>
  <c r="B353" i="11"/>
  <c r="A353" i="11"/>
  <c r="B352" i="11"/>
  <c r="A352" i="11"/>
  <c r="B351" i="11"/>
  <c r="A351" i="11"/>
  <c r="B350" i="11"/>
  <c r="A350" i="11"/>
  <c r="B349" i="11"/>
  <c r="A349" i="11"/>
  <c r="B348" i="11"/>
  <c r="A348" i="11"/>
  <c r="B347" i="11"/>
  <c r="A347" i="11"/>
  <c r="B346" i="11"/>
  <c r="A346" i="11"/>
  <c r="B345" i="11"/>
  <c r="A345" i="11"/>
  <c r="B344" i="11"/>
  <c r="A344" i="11"/>
  <c r="B343" i="11"/>
  <c r="A343" i="11"/>
  <c r="B342" i="11"/>
  <c r="A342" i="11"/>
  <c r="B341" i="11"/>
  <c r="A341" i="11"/>
  <c r="B340" i="11"/>
  <c r="A340" i="11"/>
  <c r="B339" i="11"/>
  <c r="A339" i="11"/>
  <c r="B338" i="11"/>
  <c r="A338" i="11"/>
  <c r="B337" i="11"/>
  <c r="A337" i="11"/>
  <c r="B336" i="11"/>
  <c r="A336" i="11"/>
  <c r="B335" i="11"/>
  <c r="A335" i="11"/>
  <c r="B334" i="11"/>
  <c r="A334" i="11"/>
  <c r="B333" i="11"/>
  <c r="A333" i="11"/>
  <c r="B332" i="11"/>
  <c r="A332" i="11"/>
  <c r="B331" i="11"/>
  <c r="A331" i="11"/>
  <c r="B330" i="11"/>
  <c r="A330" i="11"/>
  <c r="B329" i="11"/>
  <c r="A329" i="11"/>
  <c r="B328" i="11"/>
  <c r="A328" i="11"/>
  <c r="B327" i="11"/>
  <c r="A327" i="11"/>
  <c r="B326" i="11"/>
  <c r="A326" i="11"/>
  <c r="B325" i="11"/>
  <c r="A325" i="11"/>
  <c r="B324" i="11"/>
  <c r="A324" i="11"/>
  <c r="B323" i="11"/>
  <c r="A323" i="11"/>
  <c r="B322" i="11"/>
  <c r="A322" i="11"/>
  <c r="B321" i="11"/>
  <c r="A321" i="11"/>
  <c r="B320" i="11"/>
  <c r="A320" i="11"/>
  <c r="B319" i="11"/>
  <c r="A319" i="11"/>
  <c r="B318" i="11"/>
  <c r="A318" i="11"/>
  <c r="B317" i="11"/>
  <c r="A317" i="11"/>
  <c r="B316" i="11"/>
  <c r="A316" i="11"/>
  <c r="B315" i="11"/>
  <c r="A315" i="11"/>
  <c r="B314" i="11"/>
  <c r="A314" i="11"/>
  <c r="B313" i="11"/>
  <c r="A313" i="11"/>
  <c r="B312" i="11"/>
  <c r="A312" i="11"/>
  <c r="B311" i="11"/>
  <c r="A311" i="11"/>
  <c r="B310" i="11"/>
  <c r="A310" i="11"/>
  <c r="B309" i="11"/>
  <c r="A309" i="11"/>
  <c r="B308" i="11"/>
  <c r="A308" i="11"/>
  <c r="B307" i="11"/>
  <c r="A307" i="11"/>
  <c r="B306" i="11"/>
  <c r="A306" i="11"/>
  <c r="B305" i="11"/>
  <c r="A305" i="11"/>
  <c r="B304" i="11"/>
  <c r="A304" i="11"/>
  <c r="B303" i="11"/>
  <c r="A303" i="11"/>
  <c r="B302" i="11"/>
  <c r="A302" i="11"/>
  <c r="B301" i="11"/>
  <c r="A301" i="11"/>
  <c r="B300" i="11"/>
  <c r="A300" i="11"/>
  <c r="B299" i="11"/>
  <c r="A299" i="11"/>
  <c r="B298" i="11"/>
  <c r="A298" i="11"/>
  <c r="B297" i="11"/>
  <c r="A297" i="11"/>
  <c r="B296" i="11"/>
  <c r="A296" i="11"/>
  <c r="B295" i="11"/>
  <c r="A295" i="11"/>
  <c r="B294" i="11"/>
  <c r="A294" i="11"/>
  <c r="B293" i="11"/>
  <c r="A293" i="11"/>
  <c r="B292" i="11"/>
  <c r="A292" i="11"/>
  <c r="B291" i="11"/>
  <c r="A291" i="11"/>
  <c r="B290" i="11"/>
  <c r="A290" i="11"/>
  <c r="B289" i="11"/>
  <c r="A289" i="11"/>
  <c r="B288" i="11"/>
  <c r="A288" i="11"/>
  <c r="B287" i="11"/>
  <c r="A287" i="11"/>
  <c r="B286" i="11"/>
  <c r="A286" i="11"/>
  <c r="B285" i="11"/>
  <c r="A285" i="11"/>
  <c r="B284" i="11"/>
  <c r="A284" i="11"/>
  <c r="B283" i="11"/>
  <c r="A283" i="11"/>
  <c r="B282" i="11"/>
  <c r="A282" i="11"/>
  <c r="B281" i="11"/>
  <c r="A281" i="11"/>
  <c r="B280" i="11"/>
  <c r="A280" i="11"/>
  <c r="B279" i="11"/>
  <c r="A279" i="11"/>
  <c r="B278" i="11"/>
  <c r="A278" i="11"/>
  <c r="B277" i="11"/>
  <c r="A277" i="11"/>
  <c r="B276" i="11"/>
  <c r="A276" i="11"/>
  <c r="B275" i="11"/>
  <c r="A275" i="11"/>
  <c r="B274" i="11"/>
  <c r="A274" i="11"/>
  <c r="B273" i="11"/>
  <c r="A273" i="11"/>
  <c r="B272" i="11"/>
  <c r="A272" i="11"/>
  <c r="B271" i="11"/>
  <c r="A271" i="11"/>
  <c r="B270" i="11"/>
  <c r="A270" i="11"/>
  <c r="B269" i="11"/>
  <c r="A269" i="11"/>
  <c r="B268" i="11"/>
  <c r="A268" i="11"/>
  <c r="B267" i="11"/>
  <c r="A267" i="11"/>
  <c r="B266" i="11"/>
  <c r="A266" i="11"/>
  <c r="B265" i="11"/>
  <c r="A265" i="11"/>
  <c r="B264" i="11"/>
  <c r="A264" i="11"/>
  <c r="B263" i="11"/>
  <c r="A263" i="11"/>
  <c r="B262" i="11"/>
  <c r="A262" i="11"/>
  <c r="B261" i="11"/>
  <c r="A261" i="11"/>
  <c r="B260" i="11"/>
  <c r="A260" i="11"/>
  <c r="B259" i="11"/>
  <c r="A259" i="11"/>
  <c r="B258" i="11"/>
  <c r="A258" i="11"/>
  <c r="B257" i="11"/>
  <c r="A257" i="11"/>
  <c r="B256" i="11"/>
  <c r="A256" i="11"/>
  <c r="B255" i="11"/>
  <c r="A255" i="11"/>
  <c r="B254" i="11"/>
  <c r="A254" i="11"/>
  <c r="B253" i="11"/>
  <c r="A253" i="11"/>
  <c r="B252" i="11"/>
  <c r="A252" i="11"/>
  <c r="B251" i="11"/>
  <c r="A251" i="11"/>
  <c r="B250" i="11"/>
  <c r="A250" i="11"/>
  <c r="B249" i="11"/>
  <c r="A249" i="11"/>
  <c r="B248" i="11"/>
  <c r="A248" i="11"/>
  <c r="AB6" i="6"/>
  <c r="AB7" i="6"/>
  <c r="AB8" i="6"/>
  <c r="AB9" i="6"/>
  <c r="AB10" i="6"/>
  <c r="AB11" i="6"/>
  <c r="AB12" i="6"/>
  <c r="AB13" i="6"/>
  <c r="AB14" i="6"/>
  <c r="AB15" i="6"/>
  <c r="AB16" i="6"/>
  <c r="AB17" i="6"/>
  <c r="AB18" i="6"/>
  <c r="AB19" i="6"/>
  <c r="AB20" i="6"/>
  <c r="AB21" i="6"/>
  <c r="AB22" i="6"/>
  <c r="AB23" i="6"/>
  <c r="AB47" i="6"/>
  <c r="AB48" i="6"/>
  <c r="AB49" i="6"/>
  <c r="AB50" i="6"/>
  <c r="AB51" i="6"/>
  <c r="AB52" i="6"/>
  <c r="AB53" i="6"/>
  <c r="AB54" i="6"/>
  <c r="AB55" i="6"/>
  <c r="AB56" i="6"/>
  <c r="AB57" i="6"/>
  <c r="AB65" i="6"/>
  <c r="AB66" i="6"/>
  <c r="AB67" i="6"/>
  <c r="AB5" i="6"/>
  <c r="B84" i="9"/>
  <c r="B85" i="9"/>
  <c r="B86" i="9"/>
  <c r="B87" i="9"/>
  <c r="B88" i="9"/>
  <c r="B89" i="9"/>
  <c r="A82" i="9"/>
  <c r="AB58" i="6" l="1"/>
  <c r="H68" i="3"/>
  <c r="G68" i="3"/>
  <c r="I69" i="3"/>
  <c r="H69" i="3"/>
  <c r="B5" i="9"/>
  <c r="A5" i="9" s="1"/>
  <c r="AB60" i="6" l="1"/>
  <c r="AB59" i="6"/>
  <c r="AB24" i="6"/>
  <c r="AB25" i="6"/>
  <c r="B34" i="8"/>
  <c r="C34" i="8"/>
  <c r="B35" i="8"/>
  <c r="C35" i="8"/>
  <c r="B36" i="8"/>
  <c r="C36" i="8"/>
  <c r="B37" i="8"/>
  <c r="C37" i="8"/>
  <c r="B38" i="8"/>
  <c r="C38" i="8"/>
  <c r="B39" i="8"/>
  <c r="C39" i="8"/>
  <c r="B40" i="8"/>
  <c r="C40" i="8"/>
  <c r="B41" i="8"/>
  <c r="C41" i="8"/>
  <c r="B42" i="8"/>
  <c r="C42" i="8"/>
  <c r="B43" i="8"/>
  <c r="C43" i="8"/>
  <c r="B44" i="8"/>
  <c r="C44" i="8"/>
  <c r="B45" i="8"/>
  <c r="C45" i="8"/>
  <c r="B46" i="8"/>
  <c r="C46" i="8"/>
  <c r="B47" i="8"/>
  <c r="C47" i="8"/>
  <c r="B48" i="8"/>
  <c r="C48" i="8"/>
  <c r="B49" i="8"/>
  <c r="C49" i="8"/>
  <c r="B50" i="8"/>
  <c r="C50" i="8"/>
  <c r="B51" i="8"/>
  <c r="C51" i="8"/>
  <c r="B52" i="8"/>
  <c r="C52" i="8"/>
  <c r="B53" i="8"/>
  <c r="C53" i="8"/>
  <c r="B54" i="8"/>
  <c r="C54" i="8"/>
  <c r="B55" i="8"/>
  <c r="C55" i="8"/>
  <c r="B56" i="8"/>
  <c r="C56" i="8"/>
  <c r="B57" i="8"/>
  <c r="C57" i="8"/>
  <c r="B58" i="8"/>
  <c r="C58" i="8"/>
  <c r="B59" i="8"/>
  <c r="C59" i="8"/>
  <c r="B60" i="8"/>
  <c r="C60" i="8"/>
  <c r="B61" i="8"/>
  <c r="C61" i="8"/>
  <c r="B62" i="8"/>
  <c r="C62" i="8"/>
  <c r="B63" i="8"/>
  <c r="C63" i="8"/>
  <c r="B64" i="8"/>
  <c r="C64" i="8"/>
  <c r="B65" i="8"/>
  <c r="C65" i="8"/>
  <c r="B66" i="8"/>
  <c r="C66" i="8"/>
  <c r="B67" i="8"/>
  <c r="C67" i="8"/>
  <c r="B68" i="8"/>
  <c r="C68" i="8"/>
  <c r="B69" i="8"/>
  <c r="C69" i="8"/>
  <c r="B70" i="8"/>
  <c r="C70" i="8"/>
  <c r="C26" i="8"/>
  <c r="C27" i="8"/>
  <c r="C28" i="8"/>
  <c r="C29" i="8"/>
  <c r="C30" i="8"/>
  <c r="C31" i="8"/>
  <c r="C32" i="8"/>
  <c r="C33" i="8"/>
  <c r="B26" i="8"/>
  <c r="B27" i="8"/>
  <c r="B28" i="8"/>
  <c r="B29" i="8"/>
  <c r="B30" i="8"/>
  <c r="B31" i="8"/>
  <c r="B32" i="8"/>
  <c r="B33" i="8"/>
  <c r="AB64" i="6" l="1"/>
  <c r="AB61" i="6"/>
  <c r="AB62" i="6"/>
  <c r="AB26" i="6"/>
  <c r="AB27" i="6"/>
  <c r="A2003" i="9"/>
  <c r="A2002" i="9"/>
  <c r="A2001" i="9"/>
  <c r="A2000" i="9"/>
  <c r="A1999" i="9"/>
  <c r="A1998" i="9"/>
  <c r="A1997" i="9"/>
  <c r="A1996" i="9"/>
  <c r="A1995" i="9"/>
  <c r="A1994" i="9"/>
  <c r="A1993" i="9"/>
  <c r="A1992" i="9"/>
  <c r="A1991" i="9"/>
  <c r="A1990" i="9"/>
  <c r="A1989" i="9"/>
  <c r="A1988" i="9"/>
  <c r="A1987" i="9"/>
  <c r="A1986" i="9"/>
  <c r="A1985" i="9"/>
  <c r="A1984" i="9"/>
  <c r="A1983" i="9"/>
  <c r="A1982" i="9"/>
  <c r="A1981" i="9"/>
  <c r="A1980" i="9"/>
  <c r="A1979" i="9"/>
  <c r="A1978" i="9"/>
  <c r="A1977" i="9"/>
  <c r="A1976" i="9"/>
  <c r="A1975" i="9"/>
  <c r="A1974" i="9"/>
  <c r="A1973" i="9"/>
  <c r="A1972" i="9"/>
  <c r="A1971" i="9"/>
  <c r="A1970" i="9"/>
  <c r="A1969" i="9"/>
  <c r="A1968" i="9"/>
  <c r="A1967" i="9"/>
  <c r="A1966" i="9"/>
  <c r="A1965" i="9"/>
  <c r="A1964" i="9"/>
  <c r="A1963" i="9"/>
  <c r="A1962" i="9"/>
  <c r="A1961" i="9"/>
  <c r="A1960" i="9"/>
  <c r="A1959" i="9"/>
  <c r="A1958" i="9"/>
  <c r="A1957" i="9"/>
  <c r="A1956" i="9"/>
  <c r="A1955" i="9"/>
  <c r="A1954" i="9"/>
  <c r="A1953" i="9"/>
  <c r="A1952" i="9"/>
  <c r="A1951" i="9"/>
  <c r="A1950" i="9"/>
  <c r="A1949" i="9"/>
  <c r="A1948" i="9"/>
  <c r="A1947" i="9"/>
  <c r="A1946" i="9"/>
  <c r="A1945" i="9"/>
  <c r="A1944" i="9"/>
  <c r="A1943" i="9"/>
  <c r="A1942" i="9"/>
  <c r="A1941" i="9"/>
  <c r="A1940" i="9"/>
  <c r="A1939" i="9"/>
  <c r="A1938" i="9"/>
  <c r="A1937" i="9"/>
  <c r="A1936" i="9"/>
  <c r="A1935" i="9"/>
  <c r="A1934" i="9"/>
  <c r="A1933" i="9"/>
  <c r="A1932" i="9"/>
  <c r="A1931" i="9"/>
  <c r="A1930" i="9"/>
  <c r="A1929" i="9"/>
  <c r="A1928" i="9"/>
  <c r="A1927" i="9"/>
  <c r="A1926" i="9"/>
  <c r="A1925" i="9"/>
  <c r="A1924" i="9"/>
  <c r="A1923" i="9"/>
  <c r="A1922" i="9"/>
  <c r="A1921" i="9"/>
  <c r="A1920" i="9"/>
  <c r="A1919" i="9"/>
  <c r="A1918" i="9"/>
  <c r="A1917" i="9"/>
  <c r="A1916" i="9"/>
  <c r="A1915" i="9"/>
  <c r="A1914" i="9"/>
  <c r="A1913" i="9"/>
  <c r="A1912" i="9"/>
  <c r="A1911" i="9"/>
  <c r="A1910" i="9"/>
  <c r="A1909" i="9"/>
  <c r="A1908" i="9"/>
  <c r="A1907" i="9"/>
  <c r="A1906" i="9"/>
  <c r="A1905" i="9"/>
  <c r="A1904" i="9"/>
  <c r="A1903" i="9"/>
  <c r="A1902" i="9"/>
  <c r="A1901" i="9"/>
  <c r="A1900" i="9"/>
  <c r="A1899" i="9"/>
  <c r="A1898" i="9"/>
  <c r="A1897" i="9"/>
  <c r="A1896" i="9"/>
  <c r="A1895" i="9"/>
  <c r="A1894" i="9"/>
  <c r="A1893" i="9"/>
  <c r="A1892" i="9"/>
  <c r="A1891" i="9"/>
  <c r="A1890" i="9"/>
  <c r="A1889" i="9"/>
  <c r="A1888" i="9"/>
  <c r="A1887" i="9"/>
  <c r="A1886" i="9"/>
  <c r="A1885" i="9"/>
  <c r="A1884" i="9"/>
  <c r="A1883" i="9"/>
  <c r="A1882" i="9"/>
  <c r="A1881" i="9"/>
  <c r="A1880" i="9"/>
  <c r="A1879" i="9"/>
  <c r="A1878" i="9"/>
  <c r="A1877" i="9"/>
  <c r="A1876" i="9"/>
  <c r="A1875" i="9"/>
  <c r="A1874" i="9"/>
  <c r="A1873" i="9"/>
  <c r="A1872" i="9"/>
  <c r="A1871" i="9"/>
  <c r="A1870" i="9"/>
  <c r="A1869" i="9"/>
  <c r="A1868" i="9"/>
  <c r="A1867" i="9"/>
  <c r="A1866" i="9"/>
  <c r="A1865" i="9"/>
  <c r="A1864" i="9"/>
  <c r="A1863" i="9"/>
  <c r="A1862" i="9"/>
  <c r="A1861" i="9"/>
  <c r="A1860" i="9"/>
  <c r="A1859" i="9"/>
  <c r="A1858" i="9"/>
  <c r="A1857" i="9"/>
  <c r="A1856" i="9"/>
  <c r="A1855" i="9"/>
  <c r="A1854" i="9"/>
  <c r="A1853" i="9"/>
  <c r="A1852" i="9"/>
  <c r="A1851" i="9"/>
  <c r="A1850" i="9"/>
  <c r="A1849" i="9"/>
  <c r="A1848" i="9"/>
  <c r="A1847" i="9"/>
  <c r="A1846" i="9"/>
  <c r="A1845" i="9"/>
  <c r="A1844" i="9"/>
  <c r="A1843" i="9"/>
  <c r="A1842" i="9"/>
  <c r="A1841" i="9"/>
  <c r="A1840" i="9"/>
  <c r="A1839" i="9"/>
  <c r="A1838" i="9"/>
  <c r="A1837" i="9"/>
  <c r="A1836" i="9"/>
  <c r="A1835" i="9"/>
  <c r="A1834" i="9"/>
  <c r="A1833" i="9"/>
  <c r="A1832" i="9"/>
  <c r="A1831" i="9"/>
  <c r="A1830" i="9"/>
  <c r="A1829" i="9"/>
  <c r="A1828" i="9"/>
  <c r="A1827" i="9"/>
  <c r="A1826" i="9"/>
  <c r="A1825" i="9"/>
  <c r="A1824" i="9"/>
  <c r="A1823" i="9"/>
  <c r="A1822" i="9"/>
  <c r="A1821" i="9"/>
  <c r="A1820" i="9"/>
  <c r="A1819" i="9"/>
  <c r="A1818" i="9"/>
  <c r="A1817" i="9"/>
  <c r="A1816" i="9"/>
  <c r="A1815" i="9"/>
  <c r="A1814" i="9"/>
  <c r="A1813" i="9"/>
  <c r="A1812" i="9"/>
  <c r="A1811" i="9"/>
  <c r="A1810" i="9"/>
  <c r="A1809" i="9"/>
  <c r="A1808" i="9"/>
  <c r="A1807" i="9"/>
  <c r="A1806" i="9"/>
  <c r="A1805" i="9"/>
  <c r="A1804" i="9"/>
  <c r="A1803" i="9"/>
  <c r="A1802" i="9"/>
  <c r="A1801" i="9"/>
  <c r="A1800" i="9"/>
  <c r="A1799" i="9"/>
  <c r="A1798" i="9"/>
  <c r="A1797" i="9"/>
  <c r="A1796" i="9"/>
  <c r="A1795" i="9"/>
  <c r="A1794" i="9"/>
  <c r="A1793" i="9"/>
  <c r="A1792" i="9"/>
  <c r="A1791" i="9"/>
  <c r="A1790" i="9"/>
  <c r="A1789" i="9"/>
  <c r="A1788" i="9"/>
  <c r="A1787" i="9"/>
  <c r="A1786" i="9"/>
  <c r="A1785" i="9"/>
  <c r="A1784" i="9"/>
  <c r="A1783" i="9"/>
  <c r="A1782" i="9"/>
  <c r="A1781" i="9"/>
  <c r="A1780" i="9"/>
  <c r="A1779" i="9"/>
  <c r="A1778" i="9"/>
  <c r="A1777" i="9"/>
  <c r="A1776" i="9"/>
  <c r="A1775" i="9"/>
  <c r="A1774" i="9"/>
  <c r="A1773" i="9"/>
  <c r="A1772" i="9"/>
  <c r="A1771" i="9"/>
  <c r="A1770" i="9"/>
  <c r="A1769" i="9"/>
  <c r="A1768" i="9"/>
  <c r="A1767" i="9"/>
  <c r="A1766" i="9"/>
  <c r="A1765" i="9"/>
  <c r="A1764" i="9"/>
  <c r="A1763" i="9"/>
  <c r="A1762" i="9"/>
  <c r="A1761" i="9"/>
  <c r="A1760" i="9"/>
  <c r="A1759" i="9"/>
  <c r="A1758" i="9"/>
  <c r="A1757" i="9"/>
  <c r="A1756" i="9"/>
  <c r="A1755" i="9"/>
  <c r="A1754" i="9"/>
  <c r="A1753" i="9"/>
  <c r="A1752" i="9"/>
  <c r="A1751" i="9"/>
  <c r="A1750" i="9"/>
  <c r="A1749" i="9"/>
  <c r="A1748" i="9"/>
  <c r="A1747" i="9"/>
  <c r="A1746" i="9"/>
  <c r="A1745" i="9"/>
  <c r="A1744" i="9"/>
  <c r="A1743" i="9"/>
  <c r="A1742" i="9"/>
  <c r="A1741" i="9"/>
  <c r="A1740" i="9"/>
  <c r="A1739" i="9"/>
  <c r="A1738" i="9"/>
  <c r="A1737" i="9"/>
  <c r="A1736" i="9"/>
  <c r="A1735" i="9"/>
  <c r="A1734" i="9"/>
  <c r="A1733" i="9"/>
  <c r="A1732" i="9"/>
  <c r="A1731" i="9"/>
  <c r="A1730" i="9"/>
  <c r="A1729" i="9"/>
  <c r="A1728" i="9"/>
  <c r="A1727" i="9"/>
  <c r="A1726" i="9"/>
  <c r="A1725" i="9"/>
  <c r="A1724" i="9"/>
  <c r="A1723" i="9"/>
  <c r="A1722" i="9"/>
  <c r="A1721" i="9"/>
  <c r="A1720" i="9"/>
  <c r="A1719" i="9"/>
  <c r="A1718" i="9"/>
  <c r="A1717" i="9"/>
  <c r="A1716" i="9"/>
  <c r="A1715" i="9"/>
  <c r="A1714" i="9"/>
  <c r="A1713" i="9"/>
  <c r="A1712" i="9"/>
  <c r="A1711" i="9"/>
  <c r="A1710" i="9"/>
  <c r="A1709" i="9"/>
  <c r="A1708" i="9"/>
  <c r="A1707" i="9"/>
  <c r="A1706" i="9"/>
  <c r="A1705" i="9"/>
  <c r="A1704" i="9"/>
  <c r="A1703" i="9"/>
  <c r="A1702" i="9"/>
  <c r="A1701" i="9"/>
  <c r="A1700" i="9"/>
  <c r="A1699" i="9"/>
  <c r="A1698" i="9"/>
  <c r="A1697" i="9"/>
  <c r="A1696" i="9"/>
  <c r="A1695" i="9"/>
  <c r="A1694" i="9"/>
  <c r="A1693" i="9"/>
  <c r="A1692" i="9"/>
  <c r="A1691" i="9"/>
  <c r="A1690" i="9"/>
  <c r="A1689" i="9"/>
  <c r="A1688" i="9"/>
  <c r="A1687" i="9"/>
  <c r="A1686" i="9"/>
  <c r="A1685" i="9"/>
  <c r="A1684" i="9"/>
  <c r="A1683" i="9"/>
  <c r="A1682" i="9"/>
  <c r="A1681" i="9"/>
  <c r="A1680" i="9"/>
  <c r="A1679" i="9"/>
  <c r="A1678" i="9"/>
  <c r="A1677" i="9"/>
  <c r="A1676" i="9"/>
  <c r="A1675" i="9"/>
  <c r="A1674" i="9"/>
  <c r="A1673" i="9"/>
  <c r="A1672" i="9"/>
  <c r="A1671" i="9"/>
  <c r="A1670" i="9"/>
  <c r="A1669" i="9"/>
  <c r="A1668" i="9"/>
  <c r="A1667" i="9"/>
  <c r="A1666" i="9"/>
  <c r="A1665" i="9"/>
  <c r="A1664" i="9"/>
  <c r="A1663" i="9"/>
  <c r="A1662" i="9"/>
  <c r="A1661" i="9"/>
  <c r="A1660" i="9"/>
  <c r="A1659" i="9"/>
  <c r="A1658" i="9"/>
  <c r="A1657" i="9"/>
  <c r="A1656" i="9"/>
  <c r="A1655" i="9"/>
  <c r="A1654" i="9"/>
  <c r="A1653" i="9"/>
  <c r="A1652" i="9"/>
  <c r="A1651" i="9"/>
  <c r="A1650" i="9"/>
  <c r="A1649" i="9"/>
  <c r="A1648" i="9"/>
  <c r="A1647" i="9"/>
  <c r="A1646" i="9"/>
  <c r="A1645" i="9"/>
  <c r="A1644" i="9"/>
  <c r="A1643" i="9"/>
  <c r="A1642" i="9"/>
  <c r="A1641" i="9"/>
  <c r="A1640" i="9"/>
  <c r="A1639" i="9"/>
  <c r="A1638" i="9"/>
  <c r="A1637" i="9"/>
  <c r="A1636" i="9"/>
  <c r="A1635" i="9"/>
  <c r="A1634" i="9"/>
  <c r="A1633" i="9"/>
  <c r="A1632" i="9"/>
  <c r="A1631" i="9"/>
  <c r="A1630" i="9"/>
  <c r="A1629" i="9"/>
  <c r="A1628" i="9"/>
  <c r="A1627" i="9"/>
  <c r="A1626" i="9"/>
  <c r="A1625" i="9"/>
  <c r="A1624" i="9"/>
  <c r="A1623" i="9"/>
  <c r="A1622" i="9"/>
  <c r="A1621" i="9"/>
  <c r="A1620" i="9"/>
  <c r="A1619" i="9"/>
  <c r="A1618" i="9"/>
  <c r="A1617" i="9"/>
  <c r="A1616" i="9"/>
  <c r="A1615" i="9"/>
  <c r="A1614" i="9"/>
  <c r="A1613" i="9"/>
  <c r="A1612" i="9"/>
  <c r="A1611" i="9"/>
  <c r="A1610" i="9"/>
  <c r="A1609" i="9"/>
  <c r="A1608" i="9"/>
  <c r="A1607" i="9"/>
  <c r="A1606" i="9"/>
  <c r="A1605" i="9"/>
  <c r="A1604" i="9"/>
  <c r="A1603" i="9"/>
  <c r="A1602" i="9"/>
  <c r="A1601" i="9"/>
  <c r="A1600" i="9"/>
  <c r="A1599" i="9"/>
  <c r="A1598" i="9"/>
  <c r="A1597" i="9"/>
  <c r="A1596" i="9"/>
  <c r="A1595" i="9"/>
  <c r="A1594" i="9"/>
  <c r="A1593" i="9"/>
  <c r="A1592" i="9"/>
  <c r="A1591" i="9"/>
  <c r="A1590" i="9"/>
  <c r="A1589" i="9"/>
  <c r="A1588" i="9"/>
  <c r="A1587" i="9"/>
  <c r="A1586" i="9"/>
  <c r="A1585" i="9"/>
  <c r="A1584" i="9"/>
  <c r="A1583" i="9"/>
  <c r="A1582" i="9"/>
  <c r="A1581" i="9"/>
  <c r="A1580" i="9"/>
  <c r="A1579" i="9"/>
  <c r="A1578" i="9"/>
  <c r="A1577" i="9"/>
  <c r="A1576" i="9"/>
  <c r="A1575" i="9"/>
  <c r="A1574" i="9"/>
  <c r="A1573" i="9"/>
  <c r="A1572" i="9"/>
  <c r="A1571" i="9"/>
  <c r="A1570" i="9"/>
  <c r="A1569" i="9"/>
  <c r="A1568" i="9"/>
  <c r="A1567" i="9"/>
  <c r="A1566" i="9"/>
  <c r="A1565" i="9"/>
  <c r="A1564" i="9"/>
  <c r="A1563" i="9"/>
  <c r="A1562" i="9"/>
  <c r="A1561" i="9"/>
  <c r="A1560" i="9"/>
  <c r="A1559" i="9"/>
  <c r="A1558" i="9"/>
  <c r="A1557" i="9"/>
  <c r="A1556" i="9"/>
  <c r="A1555" i="9"/>
  <c r="A1554" i="9"/>
  <c r="A1553" i="9"/>
  <c r="A1552" i="9"/>
  <c r="A1551" i="9"/>
  <c r="A1550" i="9"/>
  <c r="A1549" i="9"/>
  <c r="A1548" i="9"/>
  <c r="A1547" i="9"/>
  <c r="A1546" i="9"/>
  <c r="A1545" i="9"/>
  <c r="A1544" i="9"/>
  <c r="A1543" i="9"/>
  <c r="A1542" i="9"/>
  <c r="A1541" i="9"/>
  <c r="A1540" i="9"/>
  <c r="A1539" i="9"/>
  <c r="A1538" i="9"/>
  <c r="A1537" i="9"/>
  <c r="A1536" i="9"/>
  <c r="A1535" i="9"/>
  <c r="A1534" i="9"/>
  <c r="A1533" i="9"/>
  <c r="A1532" i="9"/>
  <c r="A1531" i="9"/>
  <c r="A1530" i="9"/>
  <c r="A1529" i="9"/>
  <c r="A1528" i="9"/>
  <c r="A1527" i="9"/>
  <c r="A1526" i="9"/>
  <c r="A1525" i="9"/>
  <c r="A1524" i="9"/>
  <c r="A1523" i="9"/>
  <c r="A1522" i="9"/>
  <c r="A1521" i="9"/>
  <c r="A1520" i="9"/>
  <c r="A1519" i="9"/>
  <c r="A1518" i="9"/>
  <c r="A1517" i="9"/>
  <c r="A1516" i="9"/>
  <c r="A1515" i="9"/>
  <c r="A1514" i="9"/>
  <c r="A1513" i="9"/>
  <c r="A1512" i="9"/>
  <c r="A1511" i="9"/>
  <c r="A1510" i="9"/>
  <c r="A1509" i="9"/>
  <c r="A1508" i="9"/>
  <c r="A1507" i="9"/>
  <c r="A1506" i="9"/>
  <c r="A1505" i="9"/>
  <c r="A1504" i="9"/>
  <c r="A1503" i="9"/>
  <c r="A1502" i="9"/>
  <c r="A1501" i="9"/>
  <c r="A1500" i="9"/>
  <c r="A1499" i="9"/>
  <c r="A1498" i="9"/>
  <c r="A1497" i="9"/>
  <c r="A1496" i="9"/>
  <c r="A1495" i="9"/>
  <c r="A1494" i="9"/>
  <c r="A1493" i="9"/>
  <c r="A1492" i="9"/>
  <c r="A1491" i="9"/>
  <c r="A1490" i="9"/>
  <c r="A1489" i="9"/>
  <c r="A1488" i="9"/>
  <c r="A1487" i="9"/>
  <c r="A1486" i="9"/>
  <c r="A1485" i="9"/>
  <c r="A1484" i="9"/>
  <c r="A1483" i="9"/>
  <c r="A1482" i="9"/>
  <c r="A1481" i="9"/>
  <c r="A1480" i="9"/>
  <c r="A1479" i="9"/>
  <c r="A1478" i="9"/>
  <c r="A1477" i="9"/>
  <c r="A1476" i="9"/>
  <c r="A1475" i="9"/>
  <c r="A1474" i="9"/>
  <c r="A1473" i="9"/>
  <c r="A1472" i="9"/>
  <c r="A1471" i="9"/>
  <c r="A1470" i="9"/>
  <c r="A1469" i="9"/>
  <c r="A1468" i="9"/>
  <c r="A1467" i="9"/>
  <c r="A1466" i="9"/>
  <c r="A1465" i="9"/>
  <c r="A1464" i="9"/>
  <c r="A1463" i="9"/>
  <c r="A1462" i="9"/>
  <c r="A1461" i="9"/>
  <c r="A1460" i="9"/>
  <c r="A1459" i="9"/>
  <c r="A1458" i="9"/>
  <c r="A1457" i="9"/>
  <c r="A1456" i="9"/>
  <c r="A1455" i="9"/>
  <c r="A1454" i="9"/>
  <c r="A1453" i="9"/>
  <c r="A1452" i="9"/>
  <c r="A1451" i="9"/>
  <c r="A1450" i="9"/>
  <c r="A1449" i="9"/>
  <c r="A1448" i="9"/>
  <c r="A1447" i="9"/>
  <c r="A1446" i="9"/>
  <c r="A1445" i="9"/>
  <c r="A1444" i="9"/>
  <c r="A1443" i="9"/>
  <c r="A1442" i="9"/>
  <c r="A1441" i="9"/>
  <c r="A1440" i="9"/>
  <c r="A1439" i="9"/>
  <c r="A1438" i="9"/>
  <c r="A1437" i="9"/>
  <c r="A1436" i="9"/>
  <c r="A1435" i="9"/>
  <c r="A1434" i="9"/>
  <c r="A1433" i="9"/>
  <c r="A1432" i="9"/>
  <c r="A1431" i="9"/>
  <c r="A1430" i="9"/>
  <c r="A1429" i="9"/>
  <c r="A1428" i="9"/>
  <c r="A1427" i="9"/>
  <c r="A1426" i="9"/>
  <c r="A1425" i="9"/>
  <c r="A1424" i="9"/>
  <c r="A1423" i="9"/>
  <c r="A1422" i="9"/>
  <c r="A1421" i="9"/>
  <c r="A1420" i="9"/>
  <c r="A1419" i="9"/>
  <c r="A1418" i="9"/>
  <c r="A1417" i="9"/>
  <c r="A1416" i="9"/>
  <c r="A1415" i="9"/>
  <c r="A1414" i="9"/>
  <c r="A1413" i="9"/>
  <c r="A1412" i="9"/>
  <c r="A1411" i="9"/>
  <c r="A1410" i="9"/>
  <c r="A1409" i="9"/>
  <c r="A1408" i="9"/>
  <c r="A1407" i="9"/>
  <c r="A1406" i="9"/>
  <c r="A1405" i="9"/>
  <c r="A1404" i="9"/>
  <c r="A1403" i="9"/>
  <c r="A1402" i="9"/>
  <c r="A1401" i="9"/>
  <c r="A1400" i="9"/>
  <c r="A1399" i="9"/>
  <c r="A1398" i="9"/>
  <c r="A1397" i="9"/>
  <c r="A1396" i="9"/>
  <c r="A1395" i="9"/>
  <c r="A1394" i="9"/>
  <c r="A1393" i="9"/>
  <c r="A1392" i="9"/>
  <c r="A1391" i="9"/>
  <c r="A1390" i="9"/>
  <c r="A1389" i="9"/>
  <c r="A1388" i="9"/>
  <c r="A1387" i="9"/>
  <c r="A1386" i="9"/>
  <c r="A1385" i="9"/>
  <c r="A1384" i="9"/>
  <c r="A1383" i="9"/>
  <c r="A1382" i="9"/>
  <c r="A1381" i="9"/>
  <c r="A1380" i="9"/>
  <c r="A1379" i="9"/>
  <c r="A1378" i="9"/>
  <c r="A1377" i="9"/>
  <c r="A1376" i="9"/>
  <c r="A1375" i="9"/>
  <c r="A1374" i="9"/>
  <c r="A1373" i="9"/>
  <c r="A1372" i="9"/>
  <c r="A1371" i="9"/>
  <c r="A1370" i="9"/>
  <c r="A1369" i="9"/>
  <c r="A1368" i="9"/>
  <c r="A1367" i="9"/>
  <c r="A1366" i="9"/>
  <c r="A1365" i="9"/>
  <c r="A1364" i="9"/>
  <c r="A1363" i="9"/>
  <c r="A1362" i="9"/>
  <c r="A1361" i="9"/>
  <c r="A1360" i="9"/>
  <c r="A1359" i="9"/>
  <c r="A1358" i="9"/>
  <c r="A1357" i="9"/>
  <c r="A1356" i="9"/>
  <c r="A1355" i="9"/>
  <c r="A1354" i="9"/>
  <c r="A1353" i="9"/>
  <c r="A1352" i="9"/>
  <c r="A1351" i="9"/>
  <c r="A1350" i="9"/>
  <c r="A1349" i="9"/>
  <c r="A1348" i="9"/>
  <c r="A1347" i="9"/>
  <c r="A1346" i="9"/>
  <c r="A1345" i="9"/>
  <c r="A1344" i="9"/>
  <c r="A1343" i="9"/>
  <c r="A1342" i="9"/>
  <c r="A1341" i="9"/>
  <c r="A1340" i="9"/>
  <c r="A1339" i="9"/>
  <c r="A1338" i="9"/>
  <c r="A1337" i="9"/>
  <c r="A1336" i="9"/>
  <c r="A1335" i="9"/>
  <c r="A1334" i="9"/>
  <c r="A1333" i="9"/>
  <c r="A1332" i="9"/>
  <c r="A1331" i="9"/>
  <c r="A1330" i="9"/>
  <c r="A1329" i="9"/>
  <c r="A1328" i="9"/>
  <c r="A1327" i="9"/>
  <c r="A1326" i="9"/>
  <c r="A1325" i="9"/>
  <c r="A1324" i="9"/>
  <c r="A1323" i="9"/>
  <c r="A1322" i="9"/>
  <c r="A1321" i="9"/>
  <c r="A1320" i="9"/>
  <c r="A1319" i="9"/>
  <c r="A1318" i="9"/>
  <c r="A1317" i="9"/>
  <c r="A1316" i="9"/>
  <c r="A1315" i="9"/>
  <c r="A1314" i="9"/>
  <c r="A1313" i="9"/>
  <c r="A1312" i="9"/>
  <c r="A1311" i="9"/>
  <c r="A1310" i="9"/>
  <c r="A1309" i="9"/>
  <c r="A1308" i="9"/>
  <c r="A1307" i="9"/>
  <c r="A1306" i="9"/>
  <c r="A1305" i="9"/>
  <c r="A1304" i="9"/>
  <c r="A1303" i="9"/>
  <c r="A1302" i="9"/>
  <c r="A1301" i="9"/>
  <c r="A1300" i="9"/>
  <c r="A1299" i="9"/>
  <c r="A1298" i="9"/>
  <c r="A1297" i="9"/>
  <c r="A1296" i="9"/>
  <c r="A1295" i="9"/>
  <c r="A1294" i="9"/>
  <c r="A1293" i="9"/>
  <c r="A1292" i="9"/>
  <c r="A1291" i="9"/>
  <c r="A1290" i="9"/>
  <c r="A1289" i="9"/>
  <c r="A1288" i="9"/>
  <c r="A1287" i="9"/>
  <c r="A1286" i="9"/>
  <c r="A1285" i="9"/>
  <c r="A1284" i="9"/>
  <c r="A1283" i="9"/>
  <c r="A1282" i="9"/>
  <c r="A1281" i="9"/>
  <c r="A1280" i="9"/>
  <c r="A1279" i="9"/>
  <c r="A1278" i="9"/>
  <c r="A1277" i="9"/>
  <c r="A1276" i="9"/>
  <c r="A1275" i="9"/>
  <c r="A1274" i="9"/>
  <c r="A1273" i="9"/>
  <c r="A1272" i="9"/>
  <c r="A1271" i="9"/>
  <c r="A1270" i="9"/>
  <c r="A1269" i="9"/>
  <c r="A1268" i="9"/>
  <c r="A1267" i="9"/>
  <c r="A1266" i="9"/>
  <c r="A1265" i="9"/>
  <c r="A1264" i="9"/>
  <c r="A1263" i="9"/>
  <c r="A1262" i="9"/>
  <c r="A1261" i="9"/>
  <c r="A1260" i="9"/>
  <c r="A1259" i="9"/>
  <c r="A1258" i="9"/>
  <c r="A1257" i="9"/>
  <c r="A1256" i="9"/>
  <c r="A1255" i="9"/>
  <c r="A1254" i="9"/>
  <c r="A1253" i="9"/>
  <c r="A1252" i="9"/>
  <c r="A1251" i="9"/>
  <c r="A1250" i="9"/>
  <c r="A1249" i="9"/>
  <c r="A1248" i="9"/>
  <c r="A1247" i="9"/>
  <c r="A1246" i="9"/>
  <c r="A1245" i="9"/>
  <c r="A1244" i="9"/>
  <c r="A1243" i="9"/>
  <c r="A1242" i="9"/>
  <c r="A1241" i="9"/>
  <c r="A1240" i="9"/>
  <c r="A1239" i="9"/>
  <c r="A1238" i="9"/>
  <c r="A1237" i="9"/>
  <c r="A1236" i="9"/>
  <c r="A1235" i="9"/>
  <c r="A1234" i="9"/>
  <c r="A1233" i="9"/>
  <c r="A1232" i="9"/>
  <c r="A1231" i="9"/>
  <c r="A1230" i="9"/>
  <c r="A1229" i="9"/>
  <c r="A1228" i="9"/>
  <c r="A1227" i="9"/>
  <c r="A1226" i="9"/>
  <c r="A1225" i="9"/>
  <c r="A1224" i="9"/>
  <c r="A1223" i="9"/>
  <c r="A1222" i="9"/>
  <c r="A1221" i="9"/>
  <c r="A1220" i="9"/>
  <c r="A1219" i="9"/>
  <c r="A1218" i="9"/>
  <c r="A1217" i="9"/>
  <c r="A1216" i="9"/>
  <c r="A1215" i="9"/>
  <c r="A1214" i="9"/>
  <c r="A1213" i="9"/>
  <c r="A1212" i="9"/>
  <c r="A1211" i="9"/>
  <c r="A1210" i="9"/>
  <c r="A1209" i="9"/>
  <c r="A1208" i="9"/>
  <c r="A1207" i="9"/>
  <c r="A1206" i="9"/>
  <c r="A1205" i="9"/>
  <c r="A1204" i="9"/>
  <c r="A1203" i="9"/>
  <c r="A1202" i="9"/>
  <c r="A1201" i="9"/>
  <c r="A1200" i="9"/>
  <c r="A1199" i="9"/>
  <c r="A1198" i="9"/>
  <c r="A1197" i="9"/>
  <c r="A1196" i="9"/>
  <c r="A1195" i="9"/>
  <c r="A1194" i="9"/>
  <c r="A1193" i="9"/>
  <c r="A1192" i="9"/>
  <c r="A1191" i="9"/>
  <c r="A1190" i="9"/>
  <c r="A1189" i="9"/>
  <c r="A1188" i="9"/>
  <c r="A1187" i="9"/>
  <c r="A1186" i="9"/>
  <c r="A1185" i="9"/>
  <c r="A1184" i="9"/>
  <c r="A1183" i="9"/>
  <c r="A1182" i="9"/>
  <c r="A1181" i="9"/>
  <c r="A1180" i="9"/>
  <c r="A1179" i="9"/>
  <c r="A1178" i="9"/>
  <c r="A1177" i="9"/>
  <c r="A1176" i="9"/>
  <c r="A1175" i="9"/>
  <c r="A1174" i="9"/>
  <c r="A1173" i="9"/>
  <c r="A1172" i="9"/>
  <c r="A1171" i="9"/>
  <c r="A1170" i="9"/>
  <c r="A1169" i="9"/>
  <c r="A1168" i="9"/>
  <c r="A1167" i="9"/>
  <c r="A1166" i="9"/>
  <c r="A1165" i="9"/>
  <c r="A1164" i="9"/>
  <c r="A1163" i="9"/>
  <c r="A1162" i="9"/>
  <c r="A1161" i="9"/>
  <c r="A1160" i="9"/>
  <c r="A1159" i="9"/>
  <c r="A1158" i="9"/>
  <c r="A1157" i="9"/>
  <c r="A1156" i="9"/>
  <c r="A1155" i="9"/>
  <c r="A1154" i="9"/>
  <c r="A1153" i="9"/>
  <c r="A1152" i="9"/>
  <c r="A1151" i="9"/>
  <c r="A1150" i="9"/>
  <c r="A1149" i="9"/>
  <c r="A1148" i="9"/>
  <c r="A1147" i="9"/>
  <c r="A1146" i="9"/>
  <c r="A1145" i="9"/>
  <c r="A1144" i="9"/>
  <c r="A1143" i="9"/>
  <c r="A1142" i="9"/>
  <c r="A1141" i="9"/>
  <c r="A1140" i="9"/>
  <c r="A1139" i="9"/>
  <c r="A1138" i="9"/>
  <c r="A1137" i="9"/>
  <c r="A1136" i="9"/>
  <c r="A1135" i="9"/>
  <c r="A1134" i="9"/>
  <c r="A1133" i="9"/>
  <c r="A1132" i="9"/>
  <c r="A1131" i="9"/>
  <c r="A1130" i="9"/>
  <c r="A1129" i="9"/>
  <c r="A1128" i="9"/>
  <c r="A1127" i="9"/>
  <c r="A1126" i="9"/>
  <c r="A1125" i="9"/>
  <c r="A1124" i="9"/>
  <c r="A1123" i="9"/>
  <c r="A1122" i="9"/>
  <c r="A1121" i="9"/>
  <c r="A1120" i="9"/>
  <c r="A1119" i="9"/>
  <c r="A1118" i="9"/>
  <c r="A1117" i="9"/>
  <c r="A1116" i="9"/>
  <c r="A1115" i="9"/>
  <c r="A1114" i="9"/>
  <c r="A1113" i="9"/>
  <c r="A1112" i="9"/>
  <c r="A1111" i="9"/>
  <c r="A1110" i="9"/>
  <c r="A1109" i="9"/>
  <c r="A1108" i="9"/>
  <c r="A1107" i="9"/>
  <c r="A1106" i="9"/>
  <c r="A1105" i="9"/>
  <c r="A1104" i="9"/>
  <c r="A1103" i="9"/>
  <c r="A1102" i="9"/>
  <c r="A1101" i="9"/>
  <c r="A1100" i="9"/>
  <c r="A1099" i="9"/>
  <c r="A1098" i="9"/>
  <c r="A1097" i="9"/>
  <c r="A1096" i="9"/>
  <c r="A1095" i="9"/>
  <c r="A1094" i="9"/>
  <c r="A1093" i="9"/>
  <c r="A1092" i="9"/>
  <c r="A1091" i="9"/>
  <c r="A1090" i="9"/>
  <c r="A1089" i="9"/>
  <c r="A1088" i="9"/>
  <c r="A1087" i="9"/>
  <c r="A1086" i="9"/>
  <c r="A1085" i="9"/>
  <c r="A1084" i="9"/>
  <c r="A1083" i="9"/>
  <c r="A1082" i="9"/>
  <c r="A1081" i="9"/>
  <c r="A1080" i="9"/>
  <c r="A1079" i="9"/>
  <c r="A1078" i="9"/>
  <c r="A1077" i="9"/>
  <c r="A1076" i="9"/>
  <c r="A1075" i="9"/>
  <c r="A1074" i="9"/>
  <c r="A1073" i="9"/>
  <c r="A1072" i="9"/>
  <c r="A1071" i="9"/>
  <c r="A1070" i="9"/>
  <c r="A1069" i="9"/>
  <c r="A1068" i="9"/>
  <c r="A1067" i="9"/>
  <c r="A1066" i="9"/>
  <c r="A1065" i="9"/>
  <c r="A1064" i="9"/>
  <c r="A1063" i="9"/>
  <c r="A1062" i="9"/>
  <c r="A1061" i="9"/>
  <c r="A1060" i="9"/>
  <c r="A1059" i="9"/>
  <c r="A1058" i="9"/>
  <c r="A1057" i="9"/>
  <c r="A1056" i="9"/>
  <c r="A1055" i="9"/>
  <c r="A1054" i="9"/>
  <c r="A1053" i="9"/>
  <c r="A1052" i="9"/>
  <c r="A1051" i="9"/>
  <c r="A1050" i="9"/>
  <c r="A1049" i="9"/>
  <c r="A1048" i="9"/>
  <c r="A1047" i="9"/>
  <c r="A1046" i="9"/>
  <c r="A1045" i="9"/>
  <c r="A1044" i="9"/>
  <c r="A1043" i="9"/>
  <c r="A1042" i="9"/>
  <c r="A1041" i="9"/>
  <c r="A1040" i="9"/>
  <c r="A1039" i="9"/>
  <c r="A1038" i="9"/>
  <c r="A1037" i="9"/>
  <c r="A1036" i="9"/>
  <c r="A1035" i="9"/>
  <c r="A1034" i="9"/>
  <c r="A1033" i="9"/>
  <c r="A1032" i="9"/>
  <c r="A1031" i="9"/>
  <c r="A1030" i="9"/>
  <c r="A1029" i="9"/>
  <c r="A1028" i="9"/>
  <c r="A1027" i="9"/>
  <c r="A1026" i="9"/>
  <c r="A1025" i="9"/>
  <c r="A1024" i="9"/>
  <c r="A1023" i="9"/>
  <c r="A1022" i="9"/>
  <c r="A1021" i="9"/>
  <c r="A1020" i="9"/>
  <c r="A1019" i="9"/>
  <c r="A1018" i="9"/>
  <c r="A1017" i="9"/>
  <c r="A1016" i="9"/>
  <c r="A1015" i="9"/>
  <c r="A1014" i="9"/>
  <c r="A1013" i="9"/>
  <c r="A1012" i="9"/>
  <c r="A1011" i="9"/>
  <c r="A1010" i="9"/>
  <c r="A1009" i="9"/>
  <c r="A1008" i="9"/>
  <c r="A1007" i="9"/>
  <c r="A1006" i="9"/>
  <c r="A1005" i="9"/>
  <c r="A1004" i="9"/>
  <c r="A1003" i="9"/>
  <c r="A1002" i="9"/>
  <c r="A1001" i="9"/>
  <c r="A1000" i="9"/>
  <c r="A999" i="9"/>
  <c r="A998" i="9"/>
  <c r="A997" i="9"/>
  <c r="A996" i="9"/>
  <c r="A995" i="9"/>
  <c r="A994" i="9"/>
  <c r="A993" i="9"/>
  <c r="A992" i="9"/>
  <c r="A991" i="9"/>
  <c r="A990" i="9"/>
  <c r="A989" i="9"/>
  <c r="A988" i="9"/>
  <c r="A987" i="9"/>
  <c r="A986" i="9"/>
  <c r="A985" i="9"/>
  <c r="A984" i="9"/>
  <c r="A983" i="9"/>
  <c r="A982" i="9"/>
  <c r="A981" i="9"/>
  <c r="A980" i="9"/>
  <c r="A979" i="9"/>
  <c r="A978" i="9"/>
  <c r="A977" i="9"/>
  <c r="A976" i="9"/>
  <c r="A975" i="9"/>
  <c r="A974" i="9"/>
  <c r="A973" i="9"/>
  <c r="A972" i="9"/>
  <c r="A971" i="9"/>
  <c r="A970" i="9"/>
  <c r="A969" i="9"/>
  <c r="A968" i="9"/>
  <c r="A967" i="9"/>
  <c r="A966" i="9"/>
  <c r="A965" i="9"/>
  <c r="A964" i="9"/>
  <c r="A963" i="9"/>
  <c r="A962" i="9"/>
  <c r="A961" i="9"/>
  <c r="A960" i="9"/>
  <c r="A959" i="9"/>
  <c r="A958" i="9"/>
  <c r="A957" i="9"/>
  <c r="A956" i="9"/>
  <c r="A955" i="9"/>
  <c r="A954" i="9"/>
  <c r="A953" i="9"/>
  <c r="A952" i="9"/>
  <c r="A951" i="9"/>
  <c r="A950" i="9"/>
  <c r="A949" i="9"/>
  <c r="A948" i="9"/>
  <c r="A947" i="9"/>
  <c r="A946" i="9"/>
  <c r="A945" i="9"/>
  <c r="A944" i="9"/>
  <c r="A943" i="9"/>
  <c r="A942" i="9"/>
  <c r="A941" i="9"/>
  <c r="A940" i="9"/>
  <c r="A939" i="9"/>
  <c r="A938" i="9"/>
  <c r="A937" i="9"/>
  <c r="A936" i="9"/>
  <c r="A935" i="9"/>
  <c r="A934" i="9"/>
  <c r="A933" i="9"/>
  <c r="A932" i="9"/>
  <c r="A931" i="9"/>
  <c r="A930" i="9"/>
  <c r="A929" i="9"/>
  <c r="A928" i="9"/>
  <c r="A927" i="9"/>
  <c r="A926" i="9"/>
  <c r="A925" i="9"/>
  <c r="A924" i="9"/>
  <c r="A923" i="9"/>
  <c r="A922" i="9"/>
  <c r="A921" i="9"/>
  <c r="A920" i="9"/>
  <c r="A919" i="9"/>
  <c r="A918" i="9"/>
  <c r="A917" i="9"/>
  <c r="A916" i="9"/>
  <c r="A915" i="9"/>
  <c r="A914" i="9"/>
  <c r="A913" i="9"/>
  <c r="A912" i="9"/>
  <c r="A911" i="9"/>
  <c r="A910" i="9"/>
  <c r="A909" i="9"/>
  <c r="A908" i="9"/>
  <c r="A907" i="9"/>
  <c r="A906" i="9"/>
  <c r="A905" i="9"/>
  <c r="A904" i="9"/>
  <c r="A903" i="9"/>
  <c r="A902" i="9"/>
  <c r="A901" i="9"/>
  <c r="A900" i="9"/>
  <c r="A899" i="9"/>
  <c r="A898" i="9"/>
  <c r="A897" i="9"/>
  <c r="A896" i="9"/>
  <c r="A895" i="9"/>
  <c r="A894" i="9"/>
  <c r="A893" i="9"/>
  <c r="A892" i="9"/>
  <c r="A891" i="9"/>
  <c r="A890" i="9"/>
  <c r="A889" i="9"/>
  <c r="A888" i="9"/>
  <c r="A887" i="9"/>
  <c r="A886" i="9"/>
  <c r="A885" i="9"/>
  <c r="A884" i="9"/>
  <c r="A883" i="9"/>
  <c r="A882" i="9"/>
  <c r="A881" i="9"/>
  <c r="A880" i="9"/>
  <c r="A879" i="9"/>
  <c r="A878" i="9"/>
  <c r="A877" i="9"/>
  <c r="A876" i="9"/>
  <c r="A875" i="9"/>
  <c r="A874" i="9"/>
  <c r="A873" i="9"/>
  <c r="A872" i="9"/>
  <c r="A871" i="9"/>
  <c r="A870" i="9"/>
  <c r="A869" i="9"/>
  <c r="A868" i="9"/>
  <c r="A867" i="9"/>
  <c r="A866" i="9"/>
  <c r="A865" i="9"/>
  <c r="A864" i="9"/>
  <c r="A863" i="9"/>
  <c r="A862" i="9"/>
  <c r="A861" i="9"/>
  <c r="A860" i="9"/>
  <c r="A859" i="9"/>
  <c r="A858" i="9"/>
  <c r="A857" i="9"/>
  <c r="A856" i="9"/>
  <c r="A855" i="9"/>
  <c r="A854" i="9"/>
  <c r="A853" i="9"/>
  <c r="A852" i="9"/>
  <c r="A851" i="9"/>
  <c r="A850" i="9"/>
  <c r="A849" i="9"/>
  <c r="A848" i="9"/>
  <c r="A847" i="9"/>
  <c r="A846" i="9"/>
  <c r="A845" i="9"/>
  <c r="A844" i="9"/>
  <c r="A843" i="9"/>
  <c r="A842" i="9"/>
  <c r="A841" i="9"/>
  <c r="A840" i="9"/>
  <c r="A839" i="9"/>
  <c r="A838" i="9"/>
  <c r="A837" i="9"/>
  <c r="A836" i="9"/>
  <c r="A835" i="9"/>
  <c r="A834" i="9"/>
  <c r="A833" i="9"/>
  <c r="A832" i="9"/>
  <c r="A831" i="9"/>
  <c r="A830" i="9"/>
  <c r="A829" i="9"/>
  <c r="A828" i="9"/>
  <c r="A827" i="9"/>
  <c r="A826" i="9"/>
  <c r="A825" i="9"/>
  <c r="A824" i="9"/>
  <c r="A823" i="9"/>
  <c r="A822" i="9"/>
  <c r="A821" i="9"/>
  <c r="A820" i="9"/>
  <c r="A819" i="9"/>
  <c r="A818" i="9"/>
  <c r="A817" i="9"/>
  <c r="A816" i="9"/>
  <c r="A815" i="9"/>
  <c r="A814" i="9"/>
  <c r="A813" i="9"/>
  <c r="A812" i="9"/>
  <c r="A811" i="9"/>
  <c r="A810" i="9"/>
  <c r="A809" i="9"/>
  <c r="A808" i="9"/>
  <c r="A807" i="9"/>
  <c r="A806" i="9"/>
  <c r="A805" i="9"/>
  <c r="A804" i="9"/>
  <c r="A803" i="9"/>
  <c r="A802" i="9"/>
  <c r="A801" i="9"/>
  <c r="A800" i="9"/>
  <c r="A799" i="9"/>
  <c r="A798" i="9"/>
  <c r="A797" i="9"/>
  <c r="A796" i="9"/>
  <c r="A795" i="9"/>
  <c r="A794" i="9"/>
  <c r="A793" i="9"/>
  <c r="A792" i="9"/>
  <c r="A791" i="9"/>
  <c r="A790" i="9"/>
  <c r="A789" i="9"/>
  <c r="A788" i="9"/>
  <c r="A787" i="9"/>
  <c r="A786" i="9"/>
  <c r="A785" i="9"/>
  <c r="A784" i="9"/>
  <c r="A783" i="9"/>
  <c r="A782" i="9"/>
  <c r="A781" i="9"/>
  <c r="A780" i="9"/>
  <c r="A779" i="9"/>
  <c r="A778" i="9"/>
  <c r="A777" i="9"/>
  <c r="A776" i="9"/>
  <c r="A775" i="9"/>
  <c r="A774" i="9"/>
  <c r="A773" i="9"/>
  <c r="A772" i="9"/>
  <c r="A771" i="9"/>
  <c r="A770" i="9"/>
  <c r="A769" i="9"/>
  <c r="A768" i="9"/>
  <c r="A767" i="9"/>
  <c r="A766" i="9"/>
  <c r="A765" i="9"/>
  <c r="A764" i="9"/>
  <c r="A763" i="9"/>
  <c r="A762" i="9"/>
  <c r="A761" i="9"/>
  <c r="A760" i="9"/>
  <c r="A759" i="9"/>
  <c r="A758" i="9"/>
  <c r="A757" i="9"/>
  <c r="A756" i="9"/>
  <c r="A755" i="9"/>
  <c r="A754" i="9"/>
  <c r="A753" i="9"/>
  <c r="A752" i="9"/>
  <c r="A751" i="9"/>
  <c r="A750" i="9"/>
  <c r="A749" i="9"/>
  <c r="A748" i="9"/>
  <c r="A747" i="9"/>
  <c r="A746" i="9"/>
  <c r="A745" i="9"/>
  <c r="A744" i="9"/>
  <c r="A743" i="9"/>
  <c r="A742" i="9"/>
  <c r="A741" i="9"/>
  <c r="A740" i="9"/>
  <c r="A739" i="9"/>
  <c r="A738" i="9"/>
  <c r="A737" i="9"/>
  <c r="A736" i="9"/>
  <c r="A735" i="9"/>
  <c r="A734" i="9"/>
  <c r="A733" i="9"/>
  <c r="A732" i="9"/>
  <c r="A731" i="9"/>
  <c r="A730" i="9"/>
  <c r="A729" i="9"/>
  <c r="A728" i="9"/>
  <c r="A727" i="9"/>
  <c r="A726" i="9"/>
  <c r="A725" i="9"/>
  <c r="A724" i="9"/>
  <c r="A723" i="9"/>
  <c r="A722" i="9"/>
  <c r="A721" i="9"/>
  <c r="A720" i="9"/>
  <c r="A719" i="9"/>
  <c r="A718" i="9"/>
  <c r="A717" i="9"/>
  <c r="A716" i="9"/>
  <c r="A715" i="9"/>
  <c r="A714" i="9"/>
  <c r="A713" i="9"/>
  <c r="A712" i="9"/>
  <c r="A711" i="9"/>
  <c r="A710" i="9"/>
  <c r="A709" i="9"/>
  <c r="A708" i="9"/>
  <c r="A707" i="9"/>
  <c r="A706" i="9"/>
  <c r="A705" i="9"/>
  <c r="A704" i="9"/>
  <c r="A703" i="9"/>
  <c r="A702" i="9"/>
  <c r="A701" i="9"/>
  <c r="A700" i="9"/>
  <c r="A699" i="9"/>
  <c r="A698" i="9"/>
  <c r="A697" i="9"/>
  <c r="A696" i="9"/>
  <c r="A695" i="9"/>
  <c r="A694" i="9"/>
  <c r="A693" i="9"/>
  <c r="A692" i="9"/>
  <c r="A691" i="9"/>
  <c r="A690" i="9"/>
  <c r="A689" i="9"/>
  <c r="A688" i="9"/>
  <c r="A687" i="9"/>
  <c r="A686" i="9"/>
  <c r="A685" i="9"/>
  <c r="A684" i="9"/>
  <c r="A683" i="9"/>
  <c r="A682" i="9"/>
  <c r="A681" i="9"/>
  <c r="A680" i="9"/>
  <c r="A679" i="9"/>
  <c r="A678" i="9"/>
  <c r="A677" i="9"/>
  <c r="A676" i="9"/>
  <c r="A675" i="9"/>
  <c r="A674" i="9"/>
  <c r="A673" i="9"/>
  <c r="A672" i="9"/>
  <c r="A671" i="9"/>
  <c r="A670" i="9"/>
  <c r="A669" i="9"/>
  <c r="A668" i="9"/>
  <c r="A667" i="9"/>
  <c r="A666" i="9"/>
  <c r="A665" i="9"/>
  <c r="A664" i="9"/>
  <c r="A663" i="9"/>
  <c r="A662" i="9"/>
  <c r="A661" i="9"/>
  <c r="A660" i="9"/>
  <c r="A659" i="9"/>
  <c r="A658" i="9"/>
  <c r="A657" i="9"/>
  <c r="A656" i="9"/>
  <c r="A655" i="9"/>
  <c r="A654" i="9"/>
  <c r="A653" i="9"/>
  <c r="A652" i="9"/>
  <c r="A651" i="9"/>
  <c r="A650" i="9"/>
  <c r="A649" i="9"/>
  <c r="A648" i="9"/>
  <c r="A647" i="9"/>
  <c r="A646" i="9"/>
  <c r="A645" i="9"/>
  <c r="A644" i="9"/>
  <c r="A643" i="9"/>
  <c r="A642" i="9"/>
  <c r="A641" i="9"/>
  <c r="A640" i="9"/>
  <c r="A639" i="9"/>
  <c r="A638" i="9"/>
  <c r="A637" i="9"/>
  <c r="A636" i="9"/>
  <c r="A635" i="9"/>
  <c r="A634" i="9"/>
  <c r="A633" i="9"/>
  <c r="A632" i="9"/>
  <c r="A631" i="9"/>
  <c r="A630" i="9"/>
  <c r="A629" i="9"/>
  <c r="A628" i="9"/>
  <c r="A627" i="9"/>
  <c r="A626" i="9"/>
  <c r="A625" i="9"/>
  <c r="A624" i="9"/>
  <c r="A623" i="9"/>
  <c r="A622" i="9"/>
  <c r="A621" i="9"/>
  <c r="A620" i="9"/>
  <c r="A619" i="9"/>
  <c r="A618" i="9"/>
  <c r="A617" i="9"/>
  <c r="A616" i="9"/>
  <c r="A615" i="9"/>
  <c r="A614" i="9"/>
  <c r="A613" i="9"/>
  <c r="A612" i="9"/>
  <c r="A611" i="9"/>
  <c r="A610" i="9"/>
  <c r="A609" i="9"/>
  <c r="A608" i="9"/>
  <c r="A607" i="9"/>
  <c r="A606" i="9"/>
  <c r="A605" i="9"/>
  <c r="A604" i="9"/>
  <c r="A603" i="9"/>
  <c r="A602" i="9"/>
  <c r="A601" i="9"/>
  <c r="A600" i="9"/>
  <c r="A599" i="9"/>
  <c r="A598" i="9"/>
  <c r="A597" i="9"/>
  <c r="A596" i="9"/>
  <c r="A595" i="9"/>
  <c r="A594" i="9"/>
  <c r="A593" i="9"/>
  <c r="A592" i="9"/>
  <c r="A591" i="9"/>
  <c r="A590" i="9"/>
  <c r="A589" i="9"/>
  <c r="A588" i="9"/>
  <c r="A587" i="9"/>
  <c r="A586" i="9"/>
  <c r="A585" i="9"/>
  <c r="A584" i="9"/>
  <c r="A583" i="9"/>
  <c r="A582" i="9"/>
  <c r="A581" i="9"/>
  <c r="A580" i="9"/>
  <c r="A579" i="9"/>
  <c r="A578" i="9"/>
  <c r="A577" i="9"/>
  <c r="A576" i="9"/>
  <c r="A575" i="9"/>
  <c r="A574" i="9"/>
  <c r="A573" i="9"/>
  <c r="A572" i="9"/>
  <c r="A571" i="9"/>
  <c r="A570" i="9"/>
  <c r="A569" i="9"/>
  <c r="A568" i="9"/>
  <c r="A567" i="9"/>
  <c r="A566" i="9"/>
  <c r="A565" i="9"/>
  <c r="A564" i="9"/>
  <c r="A563" i="9"/>
  <c r="A562" i="9"/>
  <c r="A561" i="9"/>
  <c r="A560" i="9"/>
  <c r="A559" i="9"/>
  <c r="A558" i="9"/>
  <c r="A557" i="9"/>
  <c r="A556" i="9"/>
  <c r="A555" i="9"/>
  <c r="A554" i="9"/>
  <c r="A553" i="9"/>
  <c r="A552" i="9"/>
  <c r="A551" i="9"/>
  <c r="A550" i="9"/>
  <c r="A549" i="9"/>
  <c r="A548" i="9"/>
  <c r="A547" i="9"/>
  <c r="A546" i="9"/>
  <c r="A545" i="9"/>
  <c r="A544" i="9"/>
  <c r="A543" i="9"/>
  <c r="A542" i="9"/>
  <c r="A541" i="9"/>
  <c r="A540" i="9"/>
  <c r="A539" i="9"/>
  <c r="A538" i="9"/>
  <c r="A537" i="9"/>
  <c r="A536" i="9"/>
  <c r="A535" i="9"/>
  <c r="A534" i="9"/>
  <c r="A533" i="9"/>
  <c r="A532" i="9"/>
  <c r="A531" i="9"/>
  <c r="A530" i="9"/>
  <c r="A529" i="9"/>
  <c r="A528" i="9"/>
  <c r="A527" i="9"/>
  <c r="A526" i="9"/>
  <c r="A525" i="9"/>
  <c r="A524" i="9"/>
  <c r="A523" i="9"/>
  <c r="A522" i="9"/>
  <c r="A521" i="9"/>
  <c r="A520" i="9"/>
  <c r="A519" i="9"/>
  <c r="A518" i="9"/>
  <c r="A517" i="9"/>
  <c r="A516" i="9"/>
  <c r="A515" i="9"/>
  <c r="A514" i="9"/>
  <c r="A513" i="9"/>
  <c r="A512" i="9"/>
  <c r="A511" i="9"/>
  <c r="A510" i="9"/>
  <c r="A509" i="9"/>
  <c r="A508" i="9"/>
  <c r="A507" i="9"/>
  <c r="A506" i="9"/>
  <c r="A505" i="9"/>
  <c r="A504" i="9"/>
  <c r="A503" i="9"/>
  <c r="A502" i="9"/>
  <c r="A501" i="9"/>
  <c r="A500" i="9"/>
  <c r="A499" i="9"/>
  <c r="A498" i="9"/>
  <c r="A497" i="9"/>
  <c r="A496" i="9"/>
  <c r="A495" i="9"/>
  <c r="A494" i="9"/>
  <c r="A493" i="9"/>
  <c r="A492" i="9"/>
  <c r="A491" i="9"/>
  <c r="A490" i="9"/>
  <c r="A489" i="9"/>
  <c r="A488" i="9"/>
  <c r="A487" i="9"/>
  <c r="A486" i="9"/>
  <c r="A485" i="9"/>
  <c r="A484" i="9"/>
  <c r="A483" i="9"/>
  <c r="A482" i="9"/>
  <c r="A481" i="9"/>
  <c r="B480" i="9"/>
  <c r="A480" i="9"/>
  <c r="B479" i="9"/>
  <c r="A479" i="9"/>
  <c r="B478" i="9"/>
  <c r="A478" i="9"/>
  <c r="B477" i="9"/>
  <c r="A477" i="9"/>
  <c r="B476" i="9"/>
  <c r="A476" i="9"/>
  <c r="B475" i="9"/>
  <c r="A475" i="9"/>
  <c r="B474" i="9"/>
  <c r="A474" i="9"/>
  <c r="B473" i="9"/>
  <c r="A473" i="9"/>
  <c r="B472" i="9"/>
  <c r="A472" i="9"/>
  <c r="B471" i="9"/>
  <c r="A471" i="9"/>
  <c r="B470" i="9"/>
  <c r="A470" i="9"/>
  <c r="B469" i="9"/>
  <c r="A469" i="9"/>
  <c r="B468" i="9"/>
  <c r="A468" i="9"/>
  <c r="B467" i="9"/>
  <c r="A467" i="9"/>
  <c r="B466" i="9"/>
  <c r="A466" i="9"/>
  <c r="B465" i="9"/>
  <c r="A465" i="9"/>
  <c r="B464" i="9"/>
  <c r="A464" i="9"/>
  <c r="B463" i="9"/>
  <c r="A463" i="9"/>
  <c r="B462" i="9"/>
  <c r="A462" i="9"/>
  <c r="B461" i="9"/>
  <c r="A461" i="9"/>
  <c r="B460" i="9"/>
  <c r="A460" i="9"/>
  <c r="B459" i="9"/>
  <c r="A459" i="9"/>
  <c r="B458" i="9"/>
  <c r="A458" i="9"/>
  <c r="B457" i="9"/>
  <c r="A457" i="9"/>
  <c r="B456" i="9"/>
  <c r="A456" i="9"/>
  <c r="B455" i="9"/>
  <c r="A455" i="9"/>
  <c r="B454" i="9"/>
  <c r="A454" i="9"/>
  <c r="B453" i="9"/>
  <c r="A453" i="9"/>
  <c r="B452" i="9"/>
  <c r="A452" i="9"/>
  <c r="B451" i="9"/>
  <c r="A451" i="9"/>
  <c r="B450" i="9"/>
  <c r="A450" i="9"/>
  <c r="B449" i="9"/>
  <c r="A449" i="9"/>
  <c r="B448" i="9"/>
  <c r="A448" i="9"/>
  <c r="B447" i="9"/>
  <c r="A447" i="9"/>
  <c r="B446" i="9"/>
  <c r="A446" i="9"/>
  <c r="B445" i="9"/>
  <c r="A445" i="9"/>
  <c r="B444" i="9"/>
  <c r="A444" i="9"/>
  <c r="B443" i="9"/>
  <c r="A443" i="9"/>
  <c r="B442" i="9"/>
  <c r="A442" i="9"/>
  <c r="B441" i="9"/>
  <c r="A441" i="9"/>
  <c r="B440" i="9"/>
  <c r="A440" i="9"/>
  <c r="B439" i="9"/>
  <c r="A439" i="9"/>
  <c r="B438" i="9"/>
  <c r="A438" i="9"/>
  <c r="B437" i="9"/>
  <c r="A437" i="9"/>
  <c r="B436" i="9"/>
  <c r="A436" i="9"/>
  <c r="B435" i="9"/>
  <c r="A435" i="9"/>
  <c r="B434" i="9"/>
  <c r="A434" i="9"/>
  <c r="B433" i="9"/>
  <c r="A433" i="9"/>
  <c r="B432" i="9"/>
  <c r="A432" i="9"/>
  <c r="B431" i="9"/>
  <c r="A431" i="9"/>
  <c r="B430" i="9"/>
  <c r="A430" i="9"/>
  <c r="B429" i="9"/>
  <c r="A429" i="9"/>
  <c r="B428" i="9"/>
  <c r="A428" i="9"/>
  <c r="B427" i="9"/>
  <c r="A427" i="9"/>
  <c r="B426" i="9"/>
  <c r="A426" i="9"/>
  <c r="B425" i="9"/>
  <c r="A425" i="9"/>
  <c r="B424" i="9"/>
  <c r="A424" i="9"/>
  <c r="B423" i="9"/>
  <c r="A423" i="9"/>
  <c r="B422" i="9"/>
  <c r="A422" i="9"/>
  <c r="B421" i="9"/>
  <c r="A421" i="9"/>
  <c r="B420" i="9"/>
  <c r="A420" i="9"/>
  <c r="B419" i="9"/>
  <c r="A419" i="9"/>
  <c r="B418" i="9"/>
  <c r="A418" i="9"/>
  <c r="B417" i="9"/>
  <c r="A417" i="9"/>
  <c r="B416" i="9"/>
  <c r="A416" i="9"/>
  <c r="B415" i="9"/>
  <c r="A415" i="9"/>
  <c r="B414" i="9"/>
  <c r="A414" i="9"/>
  <c r="B413" i="9"/>
  <c r="A413" i="9"/>
  <c r="B412" i="9"/>
  <c r="A412" i="9"/>
  <c r="B411" i="9"/>
  <c r="A411" i="9"/>
  <c r="B410" i="9"/>
  <c r="A410" i="9"/>
  <c r="B409" i="9"/>
  <c r="A409" i="9"/>
  <c r="B408" i="9"/>
  <c r="A408" i="9"/>
  <c r="B407" i="9"/>
  <c r="A407" i="9"/>
  <c r="B406" i="9"/>
  <c r="A406" i="9"/>
  <c r="B405" i="9"/>
  <c r="A405" i="9"/>
  <c r="B404" i="9"/>
  <c r="A404" i="9"/>
  <c r="B403" i="9"/>
  <c r="A403" i="9"/>
  <c r="B402" i="9"/>
  <c r="A402" i="9"/>
  <c r="B401" i="9"/>
  <c r="A401" i="9"/>
  <c r="B400" i="9"/>
  <c r="A400" i="9"/>
  <c r="B399" i="9"/>
  <c r="A399" i="9"/>
  <c r="B398" i="9"/>
  <c r="A398" i="9"/>
  <c r="B397" i="9"/>
  <c r="A397" i="9"/>
  <c r="B396" i="9"/>
  <c r="A396" i="9"/>
  <c r="B395" i="9"/>
  <c r="A395" i="9"/>
  <c r="B394" i="9"/>
  <c r="A394" i="9"/>
  <c r="B393" i="9"/>
  <c r="A393" i="9"/>
  <c r="B392" i="9"/>
  <c r="A392" i="9"/>
  <c r="B391" i="9"/>
  <c r="A391" i="9"/>
  <c r="B390" i="9"/>
  <c r="A390" i="9"/>
  <c r="B389" i="9"/>
  <c r="A389" i="9"/>
  <c r="B388" i="9"/>
  <c r="A388" i="9"/>
  <c r="B387" i="9"/>
  <c r="A387" i="9"/>
  <c r="B386" i="9"/>
  <c r="A386" i="9"/>
  <c r="B385" i="9"/>
  <c r="A385" i="9"/>
  <c r="B384" i="9"/>
  <c r="A384" i="9"/>
  <c r="B383" i="9"/>
  <c r="A383" i="9"/>
  <c r="B382" i="9"/>
  <c r="A382" i="9"/>
  <c r="B381" i="9"/>
  <c r="A381" i="9"/>
  <c r="B380" i="9"/>
  <c r="A380" i="9"/>
  <c r="B379" i="9"/>
  <c r="A379" i="9"/>
  <c r="B378" i="9"/>
  <c r="A378" i="9"/>
  <c r="B377" i="9"/>
  <c r="A377" i="9"/>
  <c r="B376" i="9"/>
  <c r="A376" i="9"/>
  <c r="B375" i="9"/>
  <c r="A375" i="9"/>
  <c r="B374" i="9"/>
  <c r="A374" i="9"/>
  <c r="B373" i="9"/>
  <c r="A373" i="9"/>
  <c r="B372" i="9"/>
  <c r="A372" i="9"/>
  <c r="B371" i="9"/>
  <c r="A371" i="9"/>
  <c r="B370" i="9"/>
  <c r="A370" i="9"/>
  <c r="B369" i="9"/>
  <c r="A369" i="9"/>
  <c r="B368" i="9"/>
  <c r="A368" i="9"/>
  <c r="B367" i="9"/>
  <c r="A367" i="9"/>
  <c r="B366" i="9"/>
  <c r="A366" i="9"/>
  <c r="B365" i="9"/>
  <c r="A365" i="9"/>
  <c r="B364" i="9"/>
  <c r="A364" i="9"/>
  <c r="B363" i="9"/>
  <c r="A363" i="9"/>
  <c r="B362" i="9"/>
  <c r="A362" i="9"/>
  <c r="B361" i="9"/>
  <c r="A361" i="9"/>
  <c r="B360" i="9"/>
  <c r="A360" i="9"/>
  <c r="B359" i="9"/>
  <c r="A359" i="9"/>
  <c r="B358" i="9"/>
  <c r="A358" i="9"/>
  <c r="B357" i="9"/>
  <c r="A357" i="9"/>
  <c r="B356" i="9"/>
  <c r="A356" i="9"/>
  <c r="B355" i="9"/>
  <c r="A355" i="9"/>
  <c r="B354" i="9"/>
  <c r="A354" i="9"/>
  <c r="B353" i="9"/>
  <c r="A353" i="9"/>
  <c r="B352" i="9"/>
  <c r="A352" i="9"/>
  <c r="B351" i="9"/>
  <c r="A351" i="9"/>
  <c r="B350" i="9"/>
  <c r="A350" i="9"/>
  <c r="B349" i="9"/>
  <c r="A349" i="9"/>
  <c r="B348" i="9"/>
  <c r="A348" i="9"/>
  <c r="B347" i="9"/>
  <c r="A347" i="9"/>
  <c r="B346" i="9"/>
  <c r="A346" i="9"/>
  <c r="B345" i="9"/>
  <c r="A345" i="9"/>
  <c r="B344" i="9"/>
  <c r="A344" i="9"/>
  <c r="B343" i="9"/>
  <c r="A343" i="9"/>
  <c r="B342" i="9"/>
  <c r="A342" i="9"/>
  <c r="B341" i="9"/>
  <c r="A341" i="9"/>
  <c r="B340" i="9"/>
  <c r="A340" i="9"/>
  <c r="B339" i="9"/>
  <c r="A339" i="9"/>
  <c r="B338" i="9"/>
  <c r="A338" i="9"/>
  <c r="B337" i="9"/>
  <c r="A337" i="9"/>
  <c r="B336" i="9"/>
  <c r="A336" i="9"/>
  <c r="B335" i="9"/>
  <c r="A335" i="9"/>
  <c r="B334" i="9"/>
  <c r="A334" i="9"/>
  <c r="B333" i="9"/>
  <c r="A333" i="9"/>
  <c r="B332" i="9"/>
  <c r="A332" i="9"/>
  <c r="B331" i="9"/>
  <c r="A331" i="9"/>
  <c r="B330" i="9"/>
  <c r="A330" i="9"/>
  <c r="B329" i="9"/>
  <c r="A329" i="9"/>
  <c r="B328" i="9"/>
  <c r="A328" i="9"/>
  <c r="B327" i="9"/>
  <c r="A327" i="9"/>
  <c r="B326" i="9"/>
  <c r="A326" i="9"/>
  <c r="B325" i="9"/>
  <c r="A325" i="9"/>
  <c r="B324" i="9"/>
  <c r="A324" i="9"/>
  <c r="B323" i="9"/>
  <c r="A323" i="9"/>
  <c r="B322" i="9"/>
  <c r="A322" i="9"/>
  <c r="B321" i="9"/>
  <c r="A321" i="9"/>
  <c r="B320" i="9"/>
  <c r="A320" i="9"/>
  <c r="B319" i="9"/>
  <c r="A319" i="9"/>
  <c r="B318" i="9"/>
  <c r="A318" i="9"/>
  <c r="B317" i="9"/>
  <c r="A317" i="9"/>
  <c r="B316" i="9"/>
  <c r="A316" i="9"/>
  <c r="B315" i="9"/>
  <c r="A315" i="9"/>
  <c r="B314" i="9"/>
  <c r="A314" i="9"/>
  <c r="B313" i="9"/>
  <c r="A313" i="9"/>
  <c r="B312" i="9"/>
  <c r="A312" i="9"/>
  <c r="B311" i="9"/>
  <c r="A311" i="9"/>
  <c r="B310" i="9"/>
  <c r="A310" i="9"/>
  <c r="B309" i="9"/>
  <c r="A309" i="9"/>
  <c r="B308" i="9"/>
  <c r="A308" i="9"/>
  <c r="B307" i="9"/>
  <c r="A307" i="9"/>
  <c r="B306" i="9"/>
  <c r="A306" i="9"/>
  <c r="B305" i="9"/>
  <c r="A305" i="9"/>
  <c r="B304" i="9"/>
  <c r="A304" i="9"/>
  <c r="B303" i="9"/>
  <c r="A303" i="9"/>
  <c r="B302" i="9"/>
  <c r="A302" i="9"/>
  <c r="B301" i="9"/>
  <c r="A301" i="9"/>
  <c r="B300" i="9"/>
  <c r="A300" i="9"/>
  <c r="B299" i="9"/>
  <c r="A299" i="9"/>
  <c r="B298" i="9"/>
  <c r="A298" i="9"/>
  <c r="B297" i="9"/>
  <c r="A297" i="9"/>
  <c r="B296" i="9"/>
  <c r="A296" i="9"/>
  <c r="B295" i="9"/>
  <c r="A295" i="9"/>
  <c r="B294" i="9"/>
  <c r="A294" i="9"/>
  <c r="B293" i="9"/>
  <c r="A293" i="9"/>
  <c r="B292" i="9"/>
  <c r="A292" i="9"/>
  <c r="B291" i="9"/>
  <c r="A291" i="9"/>
  <c r="B290" i="9"/>
  <c r="A290" i="9"/>
  <c r="B289" i="9"/>
  <c r="A289" i="9"/>
  <c r="B288" i="9"/>
  <c r="A288" i="9"/>
  <c r="B287" i="9"/>
  <c r="A287" i="9"/>
  <c r="B286" i="9"/>
  <c r="A286" i="9"/>
  <c r="B285" i="9"/>
  <c r="A285" i="9"/>
  <c r="B284" i="9"/>
  <c r="A284" i="9"/>
  <c r="B283" i="9"/>
  <c r="A283" i="9"/>
  <c r="B282" i="9"/>
  <c r="A282" i="9"/>
  <c r="B281" i="9"/>
  <c r="A281" i="9"/>
  <c r="B280" i="9"/>
  <c r="A280" i="9"/>
  <c r="B279" i="9"/>
  <c r="A279" i="9"/>
  <c r="B278" i="9"/>
  <c r="A278" i="9"/>
  <c r="B277" i="9"/>
  <c r="A277" i="9"/>
  <c r="B276" i="9"/>
  <c r="A276" i="9"/>
  <c r="B275" i="9"/>
  <c r="A275" i="9"/>
  <c r="B274" i="9"/>
  <c r="A274" i="9"/>
  <c r="B273" i="9"/>
  <c r="A273" i="9"/>
  <c r="B272" i="9"/>
  <c r="A272" i="9"/>
  <c r="B271" i="9"/>
  <c r="A271" i="9"/>
  <c r="B270" i="9"/>
  <c r="A270" i="9"/>
  <c r="B269" i="9"/>
  <c r="A269" i="9"/>
  <c r="B268" i="9"/>
  <c r="A268" i="9"/>
  <c r="B267" i="9"/>
  <c r="A267" i="9"/>
  <c r="B266" i="9"/>
  <c r="A266" i="9"/>
  <c r="B265" i="9"/>
  <c r="A265" i="9"/>
  <c r="B264" i="9"/>
  <c r="A264" i="9"/>
  <c r="B263" i="9"/>
  <c r="A263" i="9"/>
  <c r="B262" i="9"/>
  <c r="A262" i="9"/>
  <c r="B261" i="9"/>
  <c r="A261" i="9"/>
  <c r="B260" i="9"/>
  <c r="A260" i="9"/>
  <c r="B259" i="9"/>
  <c r="A259" i="9"/>
  <c r="B258" i="9"/>
  <c r="A258" i="9"/>
  <c r="B257" i="9"/>
  <c r="A257" i="9"/>
  <c r="B256" i="9"/>
  <c r="A256" i="9"/>
  <c r="B255" i="9"/>
  <c r="A255" i="9"/>
  <c r="B254" i="9"/>
  <c r="A254" i="9"/>
  <c r="B253" i="9"/>
  <c r="A253" i="9"/>
  <c r="B252" i="9"/>
  <c r="A252" i="9"/>
  <c r="B251" i="9"/>
  <c r="A251" i="9"/>
  <c r="B250" i="9"/>
  <c r="A250" i="9"/>
  <c r="B249" i="9"/>
  <c r="A249" i="9"/>
  <c r="B248" i="9"/>
  <c r="A248" i="9"/>
  <c r="B247" i="9"/>
  <c r="A247" i="9"/>
  <c r="B246" i="9"/>
  <c r="A246" i="9"/>
  <c r="B245" i="9"/>
  <c r="A245" i="9"/>
  <c r="B244" i="9"/>
  <c r="A244" i="9"/>
  <c r="B243" i="9"/>
  <c r="A243" i="9"/>
  <c r="B242" i="9"/>
  <c r="A242" i="9"/>
  <c r="B241" i="9"/>
  <c r="A241" i="9"/>
  <c r="B240" i="9"/>
  <c r="A240" i="9"/>
  <c r="B239" i="9"/>
  <c r="A239" i="9"/>
  <c r="B238" i="9"/>
  <c r="A238" i="9"/>
  <c r="B237" i="9"/>
  <c r="A237" i="9"/>
  <c r="B236" i="9"/>
  <c r="A236" i="9"/>
  <c r="B235" i="9"/>
  <c r="A235" i="9"/>
  <c r="B234" i="9"/>
  <c r="A234" i="9"/>
  <c r="B233" i="9"/>
  <c r="A233" i="9"/>
  <c r="B232" i="9"/>
  <c r="A232" i="9"/>
  <c r="B231" i="9"/>
  <c r="A231" i="9"/>
  <c r="B230" i="9"/>
  <c r="A230" i="9"/>
  <c r="B229" i="9"/>
  <c r="A229" i="9"/>
  <c r="B228" i="9"/>
  <c r="A228" i="9"/>
  <c r="B227" i="9"/>
  <c r="A227" i="9"/>
  <c r="B226" i="9"/>
  <c r="A226" i="9"/>
  <c r="B225" i="9"/>
  <c r="A225" i="9"/>
  <c r="B224" i="9"/>
  <c r="A224" i="9"/>
  <c r="B223" i="9"/>
  <c r="A223" i="9"/>
  <c r="B222" i="9"/>
  <c r="A222" i="9"/>
  <c r="B221" i="9"/>
  <c r="A221" i="9"/>
  <c r="B220" i="9"/>
  <c r="A220" i="9"/>
  <c r="B219" i="9"/>
  <c r="A219" i="9"/>
  <c r="B218" i="9"/>
  <c r="A218" i="9"/>
  <c r="B217" i="9"/>
  <c r="A217" i="9"/>
  <c r="B216" i="9"/>
  <c r="A216" i="9"/>
  <c r="B215" i="9"/>
  <c r="A215" i="9"/>
  <c r="B214" i="9"/>
  <c r="A214" i="9"/>
  <c r="B213" i="9"/>
  <c r="A213" i="9"/>
  <c r="B212" i="9"/>
  <c r="A212" i="9"/>
  <c r="B211" i="9"/>
  <c r="A211" i="9"/>
  <c r="B210" i="9"/>
  <c r="A210" i="9"/>
  <c r="B209" i="9"/>
  <c r="A209" i="9"/>
  <c r="B208" i="9"/>
  <c r="A208" i="9"/>
  <c r="B207" i="9"/>
  <c r="A207" i="9"/>
  <c r="B206" i="9"/>
  <c r="A206" i="9"/>
  <c r="B205" i="9"/>
  <c r="A205" i="9"/>
  <c r="B204" i="9"/>
  <c r="A204" i="9"/>
  <c r="B203" i="9"/>
  <c r="A203" i="9"/>
  <c r="B202" i="9"/>
  <c r="A202" i="9"/>
  <c r="B201" i="9"/>
  <c r="A201" i="9"/>
  <c r="B200" i="9"/>
  <c r="A200" i="9"/>
  <c r="B199" i="9"/>
  <c r="A199" i="9"/>
  <c r="B198" i="9"/>
  <c r="A198" i="9"/>
  <c r="B197" i="9"/>
  <c r="A197" i="9"/>
  <c r="B196" i="9"/>
  <c r="A196" i="9"/>
  <c r="B195" i="9"/>
  <c r="A195" i="9"/>
  <c r="B194" i="9"/>
  <c r="A194" i="9"/>
  <c r="B193" i="9"/>
  <c r="A193" i="9"/>
  <c r="B192" i="9"/>
  <c r="A192" i="9"/>
  <c r="B191" i="9"/>
  <c r="A191" i="9"/>
  <c r="B190" i="9"/>
  <c r="A190" i="9"/>
  <c r="B189" i="9"/>
  <c r="A189" i="9"/>
  <c r="B188" i="9"/>
  <c r="A188" i="9"/>
  <c r="B187" i="9"/>
  <c r="A187" i="9"/>
  <c r="B186" i="9"/>
  <c r="A186" i="9"/>
  <c r="B185" i="9"/>
  <c r="A185" i="9"/>
  <c r="B184" i="9"/>
  <c r="A184" i="9"/>
  <c r="B183" i="9"/>
  <c r="A183" i="9"/>
  <c r="B182" i="9"/>
  <c r="A182" i="9"/>
  <c r="B181" i="9"/>
  <c r="A181" i="9"/>
  <c r="B180" i="9"/>
  <c r="A180" i="9"/>
  <c r="B179" i="9"/>
  <c r="A179" i="9"/>
  <c r="B178" i="9"/>
  <c r="A178" i="9"/>
  <c r="B177" i="9"/>
  <c r="A177" i="9"/>
  <c r="B176" i="9"/>
  <c r="A176" i="9"/>
  <c r="B175" i="9"/>
  <c r="A175" i="9"/>
  <c r="B174" i="9"/>
  <c r="A174" i="9"/>
  <c r="B173" i="9"/>
  <c r="A173" i="9"/>
  <c r="B172" i="9"/>
  <c r="A172" i="9"/>
  <c r="B171" i="9"/>
  <c r="A171" i="9"/>
  <c r="B170" i="9"/>
  <c r="A170" i="9"/>
  <c r="B169" i="9"/>
  <c r="A169" i="9"/>
  <c r="B168" i="9"/>
  <c r="A168" i="9"/>
  <c r="B167" i="9"/>
  <c r="A167" i="9"/>
  <c r="B166" i="9"/>
  <c r="A166" i="9"/>
  <c r="B165" i="9"/>
  <c r="A165" i="9"/>
  <c r="B164" i="9"/>
  <c r="A164" i="9"/>
  <c r="B163" i="9"/>
  <c r="A163" i="9"/>
  <c r="B162" i="9"/>
  <c r="A162" i="9"/>
  <c r="B161" i="9"/>
  <c r="A161" i="9"/>
  <c r="B160" i="9"/>
  <c r="A160" i="9"/>
  <c r="B159" i="9"/>
  <c r="A159" i="9"/>
  <c r="B158" i="9"/>
  <c r="A158" i="9"/>
  <c r="B157" i="9"/>
  <c r="A157" i="9"/>
  <c r="B156" i="9"/>
  <c r="A156" i="9"/>
  <c r="B155" i="9"/>
  <c r="A155" i="9"/>
  <c r="B154" i="9"/>
  <c r="A154" i="9"/>
  <c r="B153" i="9"/>
  <c r="A153" i="9"/>
  <c r="B152" i="9"/>
  <c r="A152" i="9"/>
  <c r="B151" i="9"/>
  <c r="A151" i="9"/>
  <c r="B150" i="9"/>
  <c r="A150" i="9"/>
  <c r="B149" i="9"/>
  <c r="A149" i="9"/>
  <c r="B148" i="9"/>
  <c r="A148" i="9"/>
  <c r="B147" i="9"/>
  <c r="A147" i="9"/>
  <c r="B146" i="9"/>
  <c r="A146" i="9"/>
  <c r="B145" i="9"/>
  <c r="A145" i="9"/>
  <c r="B144" i="9"/>
  <c r="A144" i="9"/>
  <c r="B143" i="9"/>
  <c r="A143" i="9"/>
  <c r="B142" i="9"/>
  <c r="A142" i="9"/>
  <c r="B141" i="9"/>
  <c r="A141" i="9"/>
  <c r="B140" i="9"/>
  <c r="A140" i="9"/>
  <c r="B139" i="9"/>
  <c r="A139" i="9"/>
  <c r="B138" i="9"/>
  <c r="A138" i="9"/>
  <c r="B137" i="9"/>
  <c r="A137" i="9"/>
  <c r="B136" i="9"/>
  <c r="A136" i="9"/>
  <c r="B135" i="9"/>
  <c r="A135" i="9"/>
  <c r="B134" i="9"/>
  <c r="A134" i="9"/>
  <c r="B133" i="9"/>
  <c r="A133" i="9"/>
  <c r="B132" i="9"/>
  <c r="A132" i="9"/>
  <c r="B131" i="9"/>
  <c r="A131" i="9"/>
  <c r="B130" i="9"/>
  <c r="A130" i="9"/>
  <c r="B129" i="9"/>
  <c r="A129" i="9"/>
  <c r="B128" i="9"/>
  <c r="A128" i="9"/>
  <c r="B127" i="9"/>
  <c r="A127" i="9"/>
  <c r="B126" i="9"/>
  <c r="A126" i="9"/>
  <c r="B125" i="9"/>
  <c r="A125" i="9"/>
  <c r="B124" i="9"/>
  <c r="A124" i="9"/>
  <c r="B123" i="9"/>
  <c r="A123" i="9"/>
  <c r="B122" i="9"/>
  <c r="A122" i="9"/>
  <c r="B121" i="9"/>
  <c r="A121" i="9"/>
  <c r="B120" i="9"/>
  <c r="A120" i="9"/>
  <c r="B119" i="9"/>
  <c r="A119" i="9"/>
  <c r="B118" i="9"/>
  <c r="A118" i="9"/>
  <c r="B117" i="9"/>
  <c r="A117" i="9"/>
  <c r="B116" i="9"/>
  <c r="A116" i="9"/>
  <c r="B115" i="9"/>
  <c r="A115" i="9"/>
  <c r="B114" i="9"/>
  <c r="A114" i="9"/>
  <c r="B113" i="9"/>
  <c r="A113" i="9"/>
  <c r="B112" i="9"/>
  <c r="A112" i="9"/>
  <c r="B111" i="9"/>
  <c r="A111" i="9"/>
  <c r="B110" i="9"/>
  <c r="A110" i="9"/>
  <c r="B109" i="9"/>
  <c r="A109" i="9"/>
  <c r="B108" i="9"/>
  <c r="A108" i="9"/>
  <c r="B107" i="9"/>
  <c r="A107" i="9"/>
  <c r="B106" i="9"/>
  <c r="A106" i="9"/>
  <c r="B105" i="9"/>
  <c r="A105" i="9"/>
  <c r="B104" i="9"/>
  <c r="A104" i="9"/>
  <c r="B103" i="9"/>
  <c r="A103" i="9"/>
  <c r="B102" i="9"/>
  <c r="A102" i="9"/>
  <c r="B101" i="9"/>
  <c r="A101" i="9"/>
  <c r="B100" i="9"/>
  <c r="B99" i="9"/>
  <c r="B98" i="9"/>
  <c r="B97" i="9"/>
  <c r="B96" i="9"/>
  <c r="B95" i="9"/>
  <c r="A95" i="9"/>
  <c r="A96" i="9" s="1"/>
  <c r="B94" i="9"/>
  <c r="B93" i="9"/>
  <c r="B92" i="9"/>
  <c r="B91" i="9"/>
  <c r="B90" i="9"/>
  <c r="B83" i="9"/>
  <c r="B82" i="9"/>
  <c r="B81" i="9"/>
  <c r="B80" i="9"/>
  <c r="B79" i="9"/>
  <c r="B78" i="9"/>
  <c r="B77" i="9"/>
  <c r="B76" i="9"/>
  <c r="B75" i="9"/>
  <c r="B74" i="9"/>
  <c r="B73" i="9"/>
  <c r="B72" i="9"/>
  <c r="B71" i="9"/>
  <c r="B70" i="9"/>
  <c r="B69" i="9"/>
  <c r="B68" i="9"/>
  <c r="B67" i="9"/>
  <c r="B66" i="9"/>
  <c r="B65" i="9"/>
  <c r="B64" i="9"/>
  <c r="B63" i="9"/>
  <c r="B62" i="9"/>
  <c r="B61" i="9"/>
  <c r="B60" i="9"/>
  <c r="B59" i="9"/>
  <c r="B58" i="9"/>
  <c r="B57" i="9"/>
  <c r="B56" i="9"/>
  <c r="B55" i="9"/>
  <c r="B54" i="9"/>
  <c r="B53" i="9"/>
  <c r="B52" i="9"/>
  <c r="B51" i="9"/>
  <c r="B50" i="9"/>
  <c r="B49" i="9"/>
  <c r="B48" i="9"/>
  <c r="B47" i="9"/>
  <c r="B46" i="9"/>
  <c r="B45" i="9"/>
  <c r="B44" i="9"/>
  <c r="B43" i="9"/>
  <c r="B42" i="9"/>
  <c r="B41" i="9"/>
  <c r="B40" i="9"/>
  <c r="B39" i="9"/>
  <c r="B38" i="9"/>
  <c r="B37" i="9"/>
  <c r="B36" i="9"/>
  <c r="B35" i="9"/>
  <c r="B34" i="9"/>
  <c r="B33" i="9"/>
  <c r="B32" i="9"/>
  <c r="B31" i="9"/>
  <c r="B30" i="9"/>
  <c r="B29" i="9"/>
  <c r="B28" i="9"/>
  <c r="B27" i="9"/>
  <c r="B26" i="9"/>
  <c r="B25" i="9"/>
  <c r="B24" i="9"/>
  <c r="B23" i="9"/>
  <c r="B22" i="9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A6" i="9" s="1"/>
  <c r="AB63" i="6" l="1"/>
  <c r="A7" i="9"/>
  <c r="A90" i="9"/>
  <c r="A91" i="9" s="1"/>
  <c r="A92" i="9" s="1"/>
  <c r="A93" i="9" s="1"/>
  <c r="A94" i="9" s="1"/>
  <c r="A97" i="9"/>
  <c r="A98" i="9" s="1"/>
  <c r="A99" i="9" s="1"/>
  <c r="A100" i="9" s="1"/>
  <c r="A2" i="8" a="1"/>
  <c r="A8" i="9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B29" i="6" l="1"/>
  <c r="AB28" i="6"/>
  <c r="C25" i="8"/>
  <c r="B25" i="8"/>
  <c r="A2" i="8"/>
  <c r="A74" i="9"/>
  <c r="A75" i="9" s="1"/>
  <c r="A76" i="9" s="1"/>
  <c r="A77" i="9" s="1"/>
  <c r="A78" i="9" s="1"/>
  <c r="A79" i="9" s="1"/>
  <c r="A80" i="9" s="1"/>
  <c r="A81" i="9" s="1"/>
  <c r="A83" i="9" s="1"/>
  <c r="A84" i="9" s="1"/>
  <c r="A85" i="9" s="1"/>
  <c r="C13" i="8"/>
  <c r="E33" i="7"/>
  <c r="E28" i="7"/>
  <c r="E27" i="7"/>
  <c r="E26" i="7"/>
  <c r="E29" i="7"/>
  <c r="E30" i="7"/>
  <c r="E31" i="7"/>
  <c r="E32" i="7"/>
  <c r="E34" i="7"/>
  <c r="AB30" i="6" l="1"/>
  <c r="A86" i="9"/>
  <c r="B9" i="8" s="1"/>
  <c r="C23" i="8"/>
  <c r="C21" i="8"/>
  <c r="C24" i="8"/>
  <c r="C22" i="8"/>
  <c r="B15" i="8"/>
  <c r="B10" i="8"/>
  <c r="B11" i="8"/>
  <c r="B17" i="8"/>
  <c r="C17" i="8"/>
  <c r="B7" i="8"/>
  <c r="B18" i="8"/>
  <c r="B16" i="8"/>
  <c r="B4" i="8"/>
  <c r="B19" i="8"/>
  <c r="B2" i="8"/>
  <c r="B5" i="8"/>
  <c r="B20" i="8"/>
  <c r="C10" i="8"/>
  <c r="C12" i="8"/>
  <c r="C8" i="8"/>
  <c r="C19" i="8"/>
  <c r="C20" i="8"/>
  <c r="C14" i="8"/>
  <c r="C18" i="8"/>
  <c r="C16" i="8"/>
  <c r="C15" i="8"/>
  <c r="C11" i="8"/>
  <c r="C5" i="8"/>
  <c r="C6" i="8"/>
  <c r="C7" i="8"/>
  <c r="C3" i="8"/>
  <c r="C4" i="8"/>
  <c r="C9" i="8"/>
  <c r="C2" i="8"/>
  <c r="E46" i="7"/>
  <c r="E45" i="7"/>
  <c r="E44" i="7"/>
  <c r="E43" i="7"/>
  <c r="E42" i="7"/>
  <c r="E41" i="7"/>
  <c r="E40" i="7"/>
  <c r="E39" i="7"/>
  <c r="E38" i="7"/>
  <c r="E58" i="7"/>
  <c r="E57" i="7"/>
  <c r="E56" i="7"/>
  <c r="E55" i="7"/>
  <c r="E54" i="7"/>
  <c r="E53" i="7"/>
  <c r="E52" i="7"/>
  <c r="E51" i="7"/>
  <c r="E50" i="7"/>
  <c r="E70" i="7"/>
  <c r="E69" i="7"/>
  <c r="E68" i="7"/>
  <c r="E67" i="7"/>
  <c r="E66" i="7"/>
  <c r="E65" i="7"/>
  <c r="E64" i="7"/>
  <c r="E63" i="7"/>
  <c r="E62" i="7"/>
  <c r="E82" i="7"/>
  <c r="E81" i="7"/>
  <c r="E80" i="7"/>
  <c r="E79" i="7"/>
  <c r="E78" i="7"/>
  <c r="E77" i="7"/>
  <c r="E76" i="7"/>
  <c r="E75" i="7"/>
  <c r="E74" i="7"/>
  <c r="E94" i="7"/>
  <c r="E93" i="7"/>
  <c r="E92" i="7"/>
  <c r="E91" i="7"/>
  <c r="E90" i="7"/>
  <c r="E89" i="7"/>
  <c r="E88" i="7"/>
  <c r="E87" i="7"/>
  <c r="E86" i="7"/>
  <c r="E107" i="7"/>
  <c r="E106" i="7"/>
  <c r="E105" i="7"/>
  <c r="E104" i="7"/>
  <c r="E103" i="7"/>
  <c r="E102" i="7"/>
  <c r="E101" i="7"/>
  <c r="E100" i="7"/>
  <c r="E99" i="7"/>
  <c r="E98" i="7"/>
  <c r="B12" i="8" l="1"/>
  <c r="B14" i="8"/>
  <c r="B6" i="8"/>
  <c r="A87" i="9"/>
  <c r="B13" i="8"/>
  <c r="B8" i="8"/>
  <c r="B3" i="8"/>
  <c r="F21" i="7"/>
  <c r="D21" i="7"/>
  <c r="C21" i="7"/>
  <c r="H34" i="7"/>
  <c r="G34" i="7"/>
  <c r="H33" i="7"/>
  <c r="G33" i="7"/>
  <c r="H32" i="7"/>
  <c r="G32" i="7"/>
  <c r="H31" i="7"/>
  <c r="G31" i="7"/>
  <c r="H30" i="7"/>
  <c r="G30" i="7"/>
  <c r="H29" i="7"/>
  <c r="G29" i="7"/>
  <c r="H28" i="7"/>
  <c r="G28" i="7"/>
  <c r="H27" i="7"/>
  <c r="G27" i="7"/>
  <c r="H26" i="7"/>
  <c r="G26" i="7"/>
  <c r="H46" i="7"/>
  <c r="G46" i="7"/>
  <c r="H45" i="7"/>
  <c r="G45" i="7"/>
  <c r="H44" i="7"/>
  <c r="G44" i="7"/>
  <c r="H43" i="7"/>
  <c r="G43" i="7"/>
  <c r="H42" i="7"/>
  <c r="G42" i="7"/>
  <c r="H41" i="7"/>
  <c r="G41" i="7"/>
  <c r="H40" i="7"/>
  <c r="G40" i="7"/>
  <c r="H39" i="7"/>
  <c r="G39" i="7"/>
  <c r="H38" i="7"/>
  <c r="G38" i="7"/>
  <c r="H58" i="7"/>
  <c r="G58" i="7"/>
  <c r="H57" i="7"/>
  <c r="G57" i="7"/>
  <c r="H56" i="7"/>
  <c r="G56" i="7"/>
  <c r="H55" i="7"/>
  <c r="G55" i="7"/>
  <c r="H54" i="7"/>
  <c r="G54" i="7"/>
  <c r="H53" i="7"/>
  <c r="G53" i="7"/>
  <c r="H52" i="7"/>
  <c r="G52" i="7"/>
  <c r="H51" i="7"/>
  <c r="G51" i="7"/>
  <c r="H50" i="7"/>
  <c r="G50" i="7"/>
  <c r="H70" i="7"/>
  <c r="G70" i="7"/>
  <c r="H69" i="7"/>
  <c r="G69" i="7"/>
  <c r="H68" i="7"/>
  <c r="G68" i="7"/>
  <c r="H67" i="7"/>
  <c r="G67" i="7"/>
  <c r="H66" i="7"/>
  <c r="G66" i="7"/>
  <c r="H65" i="7"/>
  <c r="G65" i="7"/>
  <c r="H64" i="7"/>
  <c r="G64" i="7"/>
  <c r="H63" i="7"/>
  <c r="G63" i="7"/>
  <c r="H62" i="7"/>
  <c r="G62" i="7"/>
  <c r="H82" i="7"/>
  <c r="G82" i="7"/>
  <c r="H81" i="7"/>
  <c r="G81" i="7"/>
  <c r="H80" i="7"/>
  <c r="G80" i="7"/>
  <c r="H79" i="7"/>
  <c r="G79" i="7"/>
  <c r="H78" i="7"/>
  <c r="G78" i="7"/>
  <c r="H77" i="7"/>
  <c r="G77" i="7"/>
  <c r="H76" i="7"/>
  <c r="G76" i="7"/>
  <c r="H75" i="7"/>
  <c r="G75" i="7"/>
  <c r="H74" i="7"/>
  <c r="G74" i="7"/>
  <c r="H94" i="7"/>
  <c r="G94" i="7"/>
  <c r="H93" i="7"/>
  <c r="G93" i="7"/>
  <c r="H92" i="7"/>
  <c r="G92" i="7"/>
  <c r="H91" i="7"/>
  <c r="G91" i="7"/>
  <c r="H90" i="7"/>
  <c r="G90" i="7"/>
  <c r="H89" i="7"/>
  <c r="G89" i="7"/>
  <c r="H88" i="7"/>
  <c r="G88" i="7"/>
  <c r="H87" i="7"/>
  <c r="G87" i="7"/>
  <c r="H86" i="7"/>
  <c r="G86" i="7"/>
  <c r="H166" i="7"/>
  <c r="G166" i="7"/>
  <c r="H165" i="7"/>
  <c r="G165" i="7"/>
  <c r="H164" i="7"/>
  <c r="G164" i="7"/>
  <c r="H163" i="7"/>
  <c r="G163" i="7"/>
  <c r="H162" i="7"/>
  <c r="G162" i="7"/>
  <c r="H161" i="7"/>
  <c r="G161" i="7"/>
  <c r="H160" i="7"/>
  <c r="G160" i="7"/>
  <c r="H159" i="7"/>
  <c r="G159" i="7"/>
  <c r="H158" i="7"/>
  <c r="G158" i="7"/>
  <c r="H154" i="7"/>
  <c r="G154" i="7"/>
  <c r="H153" i="7"/>
  <c r="G153" i="7"/>
  <c r="H152" i="7"/>
  <c r="G152" i="7"/>
  <c r="H151" i="7"/>
  <c r="G151" i="7"/>
  <c r="H150" i="7"/>
  <c r="G150" i="7"/>
  <c r="H149" i="7"/>
  <c r="G149" i="7"/>
  <c r="H148" i="7"/>
  <c r="G148" i="7"/>
  <c r="H147" i="7"/>
  <c r="G147" i="7"/>
  <c r="H146" i="7"/>
  <c r="G146" i="7"/>
  <c r="H142" i="7"/>
  <c r="G142" i="7"/>
  <c r="H141" i="7"/>
  <c r="G141" i="7"/>
  <c r="H140" i="7"/>
  <c r="G140" i="7"/>
  <c r="H139" i="7"/>
  <c r="G139" i="7"/>
  <c r="H138" i="7"/>
  <c r="G138" i="7"/>
  <c r="H137" i="7"/>
  <c r="G137" i="7"/>
  <c r="H136" i="7"/>
  <c r="G136" i="7"/>
  <c r="H135" i="7"/>
  <c r="G135" i="7"/>
  <c r="H134" i="7"/>
  <c r="G134" i="7"/>
  <c r="H130" i="7"/>
  <c r="G130" i="7"/>
  <c r="H129" i="7"/>
  <c r="G129" i="7"/>
  <c r="H128" i="7"/>
  <c r="G128" i="7"/>
  <c r="H127" i="7"/>
  <c r="G127" i="7"/>
  <c r="H126" i="7"/>
  <c r="G126" i="7"/>
  <c r="H125" i="7"/>
  <c r="G125" i="7"/>
  <c r="H124" i="7"/>
  <c r="G124" i="7"/>
  <c r="H123" i="7"/>
  <c r="G123" i="7"/>
  <c r="H122" i="7"/>
  <c r="G122" i="7"/>
  <c r="H118" i="7"/>
  <c r="G118" i="7"/>
  <c r="H117" i="7"/>
  <c r="G117" i="7"/>
  <c r="H116" i="7"/>
  <c r="G116" i="7"/>
  <c r="H115" i="7"/>
  <c r="G115" i="7"/>
  <c r="H114" i="7"/>
  <c r="G114" i="7"/>
  <c r="H113" i="7"/>
  <c r="G113" i="7"/>
  <c r="H112" i="7"/>
  <c r="G112" i="7"/>
  <c r="H111" i="7"/>
  <c r="G111" i="7"/>
  <c r="H110" i="7"/>
  <c r="G110" i="7"/>
  <c r="H106" i="7"/>
  <c r="G106" i="7"/>
  <c r="H105" i="7"/>
  <c r="G105" i="7"/>
  <c r="H104" i="7"/>
  <c r="G104" i="7"/>
  <c r="H103" i="7"/>
  <c r="G103" i="7"/>
  <c r="H102" i="7"/>
  <c r="G102" i="7"/>
  <c r="H101" i="7"/>
  <c r="G101" i="7"/>
  <c r="H100" i="7"/>
  <c r="G100" i="7"/>
  <c r="H99" i="7"/>
  <c r="G99" i="7"/>
  <c r="H98" i="7"/>
  <c r="G98" i="7"/>
  <c r="E166" i="7"/>
  <c r="E165" i="7"/>
  <c r="E164" i="7"/>
  <c r="E163" i="7"/>
  <c r="E162" i="7"/>
  <c r="E161" i="7"/>
  <c r="E160" i="7"/>
  <c r="E159" i="7"/>
  <c r="E158" i="7"/>
  <c r="E154" i="7"/>
  <c r="E153" i="7"/>
  <c r="E152" i="7"/>
  <c r="E151" i="7"/>
  <c r="E150" i="7"/>
  <c r="E149" i="7"/>
  <c r="E148" i="7"/>
  <c r="E147" i="7"/>
  <c r="E146" i="7"/>
  <c r="E142" i="7"/>
  <c r="E141" i="7"/>
  <c r="E140" i="7"/>
  <c r="E139" i="7"/>
  <c r="E138" i="7"/>
  <c r="E137" i="7"/>
  <c r="E136" i="7"/>
  <c r="E135" i="7"/>
  <c r="E134" i="7"/>
  <c r="E130" i="7"/>
  <c r="E129" i="7"/>
  <c r="E128" i="7"/>
  <c r="E127" i="7"/>
  <c r="E126" i="7"/>
  <c r="E125" i="7"/>
  <c r="E124" i="7"/>
  <c r="E123" i="7"/>
  <c r="E122" i="7"/>
  <c r="E118" i="7"/>
  <c r="E117" i="7"/>
  <c r="E116" i="7"/>
  <c r="E115" i="7"/>
  <c r="E114" i="7"/>
  <c r="E113" i="7"/>
  <c r="E112" i="7"/>
  <c r="E111" i="7"/>
  <c r="E110" i="7"/>
  <c r="AB31" i="6" l="1"/>
  <c r="A88" i="9"/>
  <c r="A89" i="9" s="1"/>
  <c r="B21" i="8"/>
  <c r="B22" i="8"/>
  <c r="B23" i="8"/>
  <c r="B24" i="8"/>
  <c r="S19" i="3"/>
  <c r="AB32" i="6" l="1"/>
  <c r="AB33" i="6"/>
  <c r="U32" i="6"/>
  <c r="U31" i="6"/>
  <c r="U30" i="6"/>
  <c r="U29" i="6"/>
  <c r="U28" i="6"/>
  <c r="U27" i="6"/>
  <c r="U26" i="6"/>
  <c r="U25" i="6"/>
  <c r="U24" i="6"/>
  <c r="U23" i="6"/>
  <c r="U22" i="6"/>
  <c r="U21" i="6"/>
  <c r="U20" i="6"/>
  <c r="U19" i="6"/>
  <c r="U18" i="6"/>
  <c r="U17" i="6"/>
  <c r="U16" i="6"/>
  <c r="U15" i="6"/>
  <c r="U14" i="6"/>
  <c r="U5" i="6"/>
  <c r="U13" i="6"/>
  <c r="U12" i="6"/>
  <c r="U11" i="6"/>
  <c r="U10" i="6"/>
  <c r="U9" i="6"/>
  <c r="U8" i="6"/>
  <c r="U7" i="6"/>
  <c r="U6" i="6"/>
  <c r="G143" i="4"/>
  <c r="F143" i="4"/>
  <c r="D143" i="4"/>
  <c r="C143" i="4"/>
  <c r="G155" i="4"/>
  <c r="F155" i="4"/>
  <c r="D155" i="4"/>
  <c r="C155" i="4"/>
  <c r="G167" i="4"/>
  <c r="F167" i="4"/>
  <c r="D167" i="4"/>
  <c r="C167" i="4"/>
  <c r="H155" i="4" l="1"/>
  <c r="H143" i="4"/>
  <c r="E143" i="4"/>
  <c r="E155" i="4"/>
  <c r="AB34" i="6" l="1"/>
  <c r="C143" i="7"/>
  <c r="AB35" i="6" l="1"/>
  <c r="C59" i="7"/>
  <c r="D59" i="7"/>
  <c r="F59" i="7"/>
  <c r="F167" i="7"/>
  <c r="D167" i="7"/>
  <c r="C167" i="7"/>
  <c r="F155" i="7"/>
  <c r="D155" i="7"/>
  <c r="C155" i="7"/>
  <c r="F143" i="7"/>
  <c r="D143" i="7"/>
  <c r="F131" i="7"/>
  <c r="D131" i="7"/>
  <c r="C131" i="7"/>
  <c r="F119" i="7"/>
  <c r="D119" i="7"/>
  <c r="C119" i="7"/>
  <c r="F107" i="7"/>
  <c r="D107" i="7"/>
  <c r="C107" i="7"/>
  <c r="F95" i="7"/>
  <c r="D95" i="7"/>
  <c r="C95" i="7"/>
  <c r="F83" i="7"/>
  <c r="D83" i="7"/>
  <c r="C83" i="7"/>
  <c r="F71" i="7"/>
  <c r="D71" i="7"/>
  <c r="C71" i="7"/>
  <c r="F47" i="7"/>
  <c r="D47" i="7"/>
  <c r="C47" i="7"/>
  <c r="F241" i="1"/>
  <c r="S241" i="1" s="1"/>
  <c r="C241" i="1"/>
  <c r="B241" i="1"/>
  <c r="F240" i="1"/>
  <c r="S240" i="1" s="1"/>
  <c r="C240" i="1"/>
  <c r="B240" i="1"/>
  <c r="F239" i="1"/>
  <c r="C239" i="1"/>
  <c r="B239" i="1"/>
  <c r="F238" i="1"/>
  <c r="S238" i="1" s="1"/>
  <c r="C238" i="1"/>
  <c r="B238" i="1"/>
  <c r="F237" i="1"/>
  <c r="C237" i="1"/>
  <c r="B237" i="1"/>
  <c r="F236" i="1"/>
  <c r="C236" i="1"/>
  <c r="B236" i="1"/>
  <c r="F235" i="1"/>
  <c r="S235" i="1" s="1"/>
  <c r="C235" i="1"/>
  <c r="B235" i="1"/>
  <c r="F234" i="1"/>
  <c r="S234" i="1" s="1"/>
  <c r="C234" i="1"/>
  <c r="B234" i="1"/>
  <c r="F233" i="1"/>
  <c r="C233" i="1"/>
  <c r="B233" i="1"/>
  <c r="F232" i="1"/>
  <c r="S232" i="1" s="1"/>
  <c r="C232" i="1"/>
  <c r="B232" i="1"/>
  <c r="F231" i="1"/>
  <c r="S231" i="1" s="1"/>
  <c r="C231" i="1"/>
  <c r="B231" i="1"/>
  <c r="F230" i="1"/>
  <c r="C230" i="1"/>
  <c r="B230" i="1"/>
  <c r="F229" i="1"/>
  <c r="C229" i="1"/>
  <c r="B229" i="1"/>
  <c r="F228" i="1"/>
  <c r="C228" i="1"/>
  <c r="B228" i="1"/>
  <c r="F227" i="1"/>
  <c r="C227" i="1"/>
  <c r="B227" i="1"/>
  <c r="F226" i="1"/>
  <c r="C226" i="1"/>
  <c r="B226" i="1"/>
  <c r="F225" i="1"/>
  <c r="C225" i="1"/>
  <c r="B225" i="1"/>
  <c r="F224" i="1"/>
  <c r="S224" i="1" s="1"/>
  <c r="C224" i="1"/>
  <c r="B224" i="1"/>
  <c r="F223" i="1"/>
  <c r="S223" i="1" s="1"/>
  <c r="C223" i="1"/>
  <c r="B223" i="1"/>
  <c r="F222" i="1"/>
  <c r="S222" i="1" s="1"/>
  <c r="C222" i="1"/>
  <c r="B222" i="1"/>
  <c r="F221" i="1"/>
  <c r="S221" i="1" s="1"/>
  <c r="C221" i="1"/>
  <c r="B221" i="1"/>
  <c r="F220" i="1"/>
  <c r="S220" i="1" s="1"/>
  <c r="C220" i="1"/>
  <c r="B220" i="1"/>
  <c r="F219" i="1"/>
  <c r="C219" i="1"/>
  <c r="B219" i="1"/>
  <c r="F218" i="1"/>
  <c r="C218" i="1"/>
  <c r="B218" i="1"/>
  <c r="F217" i="1"/>
  <c r="S217" i="1" s="1"/>
  <c r="C217" i="1"/>
  <c r="B217" i="1"/>
  <c r="F216" i="1"/>
  <c r="C216" i="1"/>
  <c r="B216" i="1"/>
  <c r="F215" i="1"/>
  <c r="S215" i="1" s="1"/>
  <c r="C215" i="1"/>
  <c r="B215" i="1"/>
  <c r="F214" i="1"/>
  <c r="S214" i="1" s="1"/>
  <c r="C214" i="1"/>
  <c r="B214" i="1"/>
  <c r="F213" i="1"/>
  <c r="C213" i="1"/>
  <c r="B213" i="1"/>
  <c r="F212" i="1"/>
  <c r="S212" i="1" s="1"/>
  <c r="C212" i="1"/>
  <c r="B212" i="1"/>
  <c r="F211" i="1"/>
  <c r="S211" i="1" s="1"/>
  <c r="C211" i="1"/>
  <c r="B211" i="1"/>
  <c r="F210" i="1"/>
  <c r="C210" i="1"/>
  <c r="B210" i="1"/>
  <c r="B36" i="3"/>
  <c r="B35" i="3"/>
  <c r="B34" i="3"/>
  <c r="B33" i="3"/>
  <c r="B32" i="3"/>
  <c r="B31" i="3"/>
  <c r="B30" i="3"/>
  <c r="B29" i="3"/>
  <c r="B28" i="3"/>
  <c r="B27" i="3"/>
  <c r="B26" i="3"/>
  <c r="B25" i="3"/>
  <c r="B24" i="3"/>
  <c r="B23" i="3"/>
  <c r="B22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B6" i="3"/>
  <c r="B5" i="3"/>
  <c r="AB37" i="6" l="1"/>
  <c r="AB36" i="6"/>
  <c r="E7" i="3"/>
  <c r="D7" i="3"/>
  <c r="H7" i="3" s="1"/>
  <c r="D9" i="3"/>
  <c r="H9" i="3" s="1"/>
  <c r="E9" i="3"/>
  <c r="D12" i="3"/>
  <c r="H12" i="3" s="1"/>
  <c r="E12" i="3"/>
  <c r="E36" i="3"/>
  <c r="D36" i="3"/>
  <c r="H36" i="3" s="1"/>
  <c r="E30" i="3"/>
  <c r="D30" i="3"/>
  <c r="H30" i="3" s="1"/>
  <c r="E32" i="3"/>
  <c r="D32" i="3"/>
  <c r="H32" i="3" s="1"/>
  <c r="D35" i="3"/>
  <c r="H35" i="3" s="1"/>
  <c r="E35" i="3"/>
  <c r="E19" i="3"/>
  <c r="D19" i="3"/>
  <c r="H19" i="3" s="1"/>
  <c r="E8" i="3"/>
  <c r="D8" i="3"/>
  <c r="H8" i="3" s="1"/>
  <c r="D20" i="3"/>
  <c r="H20" i="3" s="1"/>
  <c r="E20" i="3"/>
  <c r="E33" i="3"/>
  <c r="D33" i="3"/>
  <c r="H33" i="3" s="1"/>
  <c r="D11" i="3"/>
  <c r="H11" i="3" s="1"/>
  <c r="E11" i="3"/>
  <c r="D31" i="3"/>
  <c r="H31" i="3" s="1"/>
  <c r="E31" i="3"/>
  <c r="D17" i="3"/>
  <c r="H17" i="3" s="1"/>
  <c r="E17" i="3"/>
  <c r="D21" i="3"/>
  <c r="H21" i="3" s="1"/>
  <c r="E21" i="3"/>
  <c r="D24" i="3"/>
  <c r="H24" i="3" s="1"/>
  <c r="E24" i="3"/>
  <c r="E15" i="3"/>
  <c r="D15" i="3"/>
  <c r="H15" i="3" s="1"/>
  <c r="D34" i="3"/>
  <c r="H34" i="3" s="1"/>
  <c r="E34" i="3"/>
  <c r="D14" i="3"/>
  <c r="H14" i="3" s="1"/>
  <c r="E14" i="3"/>
  <c r="E25" i="3"/>
  <c r="D25" i="3"/>
  <c r="H25" i="3" s="1"/>
  <c r="D26" i="3"/>
  <c r="H26" i="3" s="1"/>
  <c r="E26" i="3"/>
  <c r="D10" i="3"/>
  <c r="H10" i="3" s="1"/>
  <c r="E10" i="3"/>
  <c r="D13" i="3"/>
  <c r="H13" i="3" s="1"/>
  <c r="E13" i="3"/>
  <c r="E5" i="3"/>
  <c r="D5" i="3"/>
  <c r="H5" i="3" s="1"/>
  <c r="E16" i="3"/>
  <c r="D16" i="3"/>
  <c r="H16" i="3" s="1"/>
  <c r="E22" i="3"/>
  <c r="D22" i="3"/>
  <c r="H22" i="3" s="1"/>
  <c r="D27" i="3"/>
  <c r="H27" i="3" s="1"/>
  <c r="E27" i="3"/>
  <c r="E28" i="3"/>
  <c r="D28" i="3"/>
  <c r="H28" i="3" s="1"/>
  <c r="E6" i="3"/>
  <c r="D6" i="3"/>
  <c r="H6" i="3" s="1"/>
  <c r="E18" i="3"/>
  <c r="D18" i="3"/>
  <c r="H18" i="3" s="1"/>
  <c r="E23" i="3"/>
  <c r="D23" i="3"/>
  <c r="H23" i="3" s="1"/>
  <c r="E29" i="3"/>
  <c r="D29" i="3"/>
  <c r="H29" i="3" s="1"/>
  <c r="E47" i="7"/>
  <c r="E83" i="7"/>
  <c r="E71" i="7"/>
  <c r="E95" i="7"/>
  <c r="E59" i="7"/>
  <c r="E155" i="7"/>
  <c r="G21" i="7"/>
  <c r="H21" i="7"/>
  <c r="E21" i="7"/>
  <c r="H143" i="7"/>
  <c r="E119" i="7"/>
  <c r="G95" i="7"/>
  <c r="H95" i="7"/>
  <c r="G155" i="7"/>
  <c r="H71" i="7"/>
  <c r="H83" i="7"/>
  <c r="H107" i="7"/>
  <c r="G71" i="7"/>
  <c r="E238" i="1"/>
  <c r="S225" i="1"/>
  <c r="H167" i="7"/>
  <c r="E131" i="7"/>
  <c r="H131" i="7"/>
  <c r="H47" i="7"/>
  <c r="G59" i="7"/>
  <c r="G167" i="7"/>
  <c r="E167" i="7"/>
  <c r="H155" i="7"/>
  <c r="G119" i="7"/>
  <c r="H119" i="7"/>
  <c r="G107" i="7"/>
  <c r="H59" i="7"/>
  <c r="E13" i="7"/>
  <c r="G83" i="7"/>
  <c r="G131" i="7"/>
  <c r="G143" i="7"/>
  <c r="E143" i="7"/>
  <c r="G47" i="7"/>
  <c r="E167" i="4"/>
  <c r="H167" i="4"/>
  <c r="S219" i="1"/>
  <c r="S229" i="1"/>
  <c r="S239" i="1"/>
  <c r="S230" i="1"/>
  <c r="E240" i="1"/>
  <c r="S233" i="1"/>
  <c r="E214" i="1"/>
  <c r="E234" i="1"/>
  <c r="S216" i="1"/>
  <c r="S226" i="1"/>
  <c r="S236" i="1"/>
  <c r="S227" i="1"/>
  <c r="S237" i="1"/>
  <c r="E220" i="1"/>
  <c r="S213" i="1"/>
  <c r="S218" i="1"/>
  <c r="S228" i="1"/>
  <c r="E217" i="1"/>
  <c r="E223" i="1"/>
  <c r="E235" i="1"/>
  <c r="E211" i="1"/>
  <c r="D214" i="1"/>
  <c r="D220" i="1"/>
  <c r="E232" i="1"/>
  <c r="E224" i="1"/>
  <c r="E230" i="1"/>
  <c r="E226" i="1"/>
  <c r="E218" i="1"/>
  <c r="D212" i="1"/>
  <c r="E212" i="1"/>
  <c r="E215" i="1"/>
  <c r="E237" i="1"/>
  <c r="E225" i="1"/>
  <c r="E228" i="1"/>
  <c r="E231" i="1"/>
  <c r="D222" i="1"/>
  <c r="E222" i="1"/>
  <c r="D228" i="1"/>
  <c r="D226" i="1"/>
  <c r="E229" i="1"/>
  <c r="D210" i="1"/>
  <c r="D224" i="1"/>
  <c r="E227" i="1"/>
  <c r="D218" i="1"/>
  <c r="E241" i="1"/>
  <c r="E210" i="1"/>
  <c r="E213" i="1"/>
  <c r="E216" i="1"/>
  <c r="D230" i="1"/>
  <c r="E233" i="1"/>
  <c r="E236" i="1"/>
  <c r="E221" i="1"/>
  <c r="D216" i="1"/>
  <c r="E219" i="1"/>
  <c r="E239" i="1"/>
  <c r="D232" i="1"/>
  <c r="D234" i="1"/>
  <c r="D236" i="1"/>
  <c r="D238" i="1"/>
  <c r="D240" i="1"/>
  <c r="D211" i="1"/>
  <c r="D213" i="1"/>
  <c r="D217" i="1"/>
  <c r="D219" i="1"/>
  <c r="D221" i="1"/>
  <c r="D223" i="1"/>
  <c r="D225" i="1"/>
  <c r="D227" i="1"/>
  <c r="D229" i="1"/>
  <c r="D231" i="1"/>
  <c r="D235" i="1"/>
  <c r="D237" i="1"/>
  <c r="D241" i="1"/>
  <c r="D215" i="1"/>
  <c r="D233" i="1"/>
  <c r="D239" i="1"/>
  <c r="B243" i="1" l="1"/>
  <c r="B38" i="3"/>
  <c r="C242" i="1"/>
  <c r="C243" i="1"/>
  <c r="B242" i="1"/>
  <c r="F242" i="1"/>
  <c r="B37" i="3"/>
  <c r="AB38" i="6"/>
  <c r="I11" i="3"/>
  <c r="G11" i="3"/>
  <c r="I6" i="3"/>
  <c r="G6" i="3"/>
  <c r="I25" i="3"/>
  <c r="G25" i="3"/>
  <c r="G29" i="3"/>
  <c r="I29" i="3"/>
  <c r="G14" i="3"/>
  <c r="I14" i="3"/>
  <c r="I12" i="3"/>
  <c r="G12" i="3"/>
  <c r="I20" i="3"/>
  <c r="G20" i="3"/>
  <c r="I36" i="3"/>
  <c r="G36" i="3"/>
  <c r="I28" i="3"/>
  <c r="G28" i="3"/>
  <c r="G33" i="3"/>
  <c r="I33" i="3"/>
  <c r="I27" i="3"/>
  <c r="G27" i="3"/>
  <c r="I34" i="3"/>
  <c r="G34" i="3"/>
  <c r="I15" i="3"/>
  <c r="G15" i="3"/>
  <c r="G8" i="3"/>
  <c r="I8" i="3"/>
  <c r="I18" i="3"/>
  <c r="G18" i="3"/>
  <c r="I9" i="3"/>
  <c r="G9" i="3"/>
  <c r="I22" i="3"/>
  <c r="G22" i="3"/>
  <c r="G16" i="3"/>
  <c r="I16" i="3"/>
  <c r="G19" i="3"/>
  <c r="I19" i="3"/>
  <c r="G21" i="3"/>
  <c r="I21" i="3"/>
  <c r="I26" i="3"/>
  <c r="G26" i="3"/>
  <c r="I24" i="3"/>
  <c r="G24" i="3"/>
  <c r="I17" i="3"/>
  <c r="G17" i="3"/>
  <c r="I5" i="3"/>
  <c r="G5" i="3"/>
  <c r="I7" i="3"/>
  <c r="G7" i="3"/>
  <c r="G35" i="3"/>
  <c r="I35" i="3"/>
  <c r="I23" i="3"/>
  <c r="G23" i="3"/>
  <c r="I31" i="3"/>
  <c r="G31" i="3"/>
  <c r="G13" i="3"/>
  <c r="I13" i="3"/>
  <c r="I32" i="3"/>
  <c r="G32" i="3"/>
  <c r="I10" i="3"/>
  <c r="G10" i="3"/>
  <c r="I30" i="3"/>
  <c r="G30" i="3"/>
  <c r="AB39" i="6" l="1"/>
  <c r="D38" i="3"/>
  <c r="H38" i="3" s="1"/>
  <c r="E38" i="3"/>
  <c r="F243" i="1"/>
  <c r="E37" i="3"/>
  <c r="D37" i="3"/>
  <c r="F244" i="1"/>
  <c r="S242" i="1"/>
  <c r="D242" i="1"/>
  <c r="E242" i="1"/>
  <c r="C244" i="1"/>
  <c r="B245" i="1" l="1"/>
  <c r="B40" i="3"/>
  <c r="B244" i="1"/>
  <c r="D244" i="1" s="1"/>
  <c r="B39" i="3"/>
  <c r="F245" i="1"/>
  <c r="C245" i="1"/>
  <c r="AB40" i="6"/>
  <c r="H37" i="3"/>
  <c r="S244" i="1"/>
  <c r="E244" i="1"/>
  <c r="G38" i="3"/>
  <c r="I38" i="3"/>
  <c r="D243" i="1"/>
  <c r="S243" i="1"/>
  <c r="E243" i="1"/>
  <c r="G37" i="3"/>
  <c r="I37" i="3"/>
  <c r="E40" i="3" l="1"/>
  <c r="D40" i="3"/>
  <c r="H40" i="3" s="1"/>
  <c r="D39" i="3"/>
  <c r="E39" i="3"/>
  <c r="F246" i="1"/>
  <c r="S245" i="1"/>
  <c r="D245" i="1"/>
  <c r="E245" i="1"/>
  <c r="B41" i="3"/>
  <c r="AB41" i="6"/>
  <c r="S246" i="1" l="1"/>
  <c r="C247" i="1"/>
  <c r="F247" i="1"/>
  <c r="B246" i="1"/>
  <c r="D246" i="1" s="1"/>
  <c r="C246" i="1"/>
  <c r="E246" i="1" s="1"/>
  <c r="B42" i="3"/>
  <c r="I39" i="3"/>
  <c r="G39" i="3"/>
  <c r="H39" i="3"/>
  <c r="D41" i="3"/>
  <c r="H41" i="3" s="1"/>
  <c r="E41" i="3"/>
  <c r="I40" i="3"/>
  <c r="G40" i="3"/>
  <c r="AB42" i="6" l="1"/>
  <c r="E42" i="3"/>
  <c r="D42" i="3"/>
  <c r="H42" i="3" s="1"/>
  <c r="B247" i="1"/>
  <c r="D247" i="1" s="1"/>
  <c r="I41" i="3"/>
  <c r="G41" i="3"/>
  <c r="S247" i="1"/>
  <c r="E247" i="1"/>
  <c r="G42" i="3" l="1"/>
  <c r="I42" i="3"/>
  <c r="B251" i="1"/>
  <c r="B264" i="1"/>
  <c r="F273" i="1"/>
  <c r="C269" i="1"/>
  <c r="B278" i="1"/>
  <c r="B68" i="3"/>
  <c r="C274" i="1"/>
  <c r="F271" i="1"/>
  <c r="B52" i="3"/>
  <c r="F264" i="1"/>
  <c r="C278" i="1"/>
  <c r="B274" i="1"/>
  <c r="C266" i="1"/>
  <c r="F248" i="1"/>
  <c r="F267" i="1"/>
  <c r="AB43" i="6"/>
  <c r="C255" i="1"/>
  <c r="B43" i="3"/>
  <c r="C267" i="1"/>
  <c r="F262" i="1"/>
  <c r="F257" i="1"/>
  <c r="B46" i="3"/>
  <c r="B66" i="3"/>
  <c r="C254" i="1"/>
  <c r="F261" i="1"/>
  <c r="C273" i="1"/>
  <c r="B57" i="3"/>
  <c r="B48" i="3"/>
  <c r="C271" i="1"/>
  <c r="B64" i="3"/>
  <c r="B275" i="1"/>
  <c r="C263" i="1"/>
  <c r="B263" i="1"/>
  <c r="B276" i="1"/>
  <c r="B258" i="1"/>
  <c r="C257" i="1"/>
  <c r="B254" i="1"/>
  <c r="C249" i="1"/>
  <c r="C270" i="1"/>
  <c r="B255" i="1"/>
  <c r="C268" i="1"/>
  <c r="B62" i="3"/>
  <c r="C258" i="1"/>
  <c r="B50" i="3"/>
  <c r="F256" i="1"/>
  <c r="B60" i="3"/>
  <c r="B256" i="1"/>
  <c r="B252" i="1"/>
  <c r="B272" i="1"/>
  <c r="B259" i="1"/>
  <c r="C256" i="1"/>
  <c r="B279" i="1"/>
  <c r="F249" i="1"/>
  <c r="C248" i="1"/>
  <c r="B277" i="1"/>
  <c r="C260" i="1"/>
  <c r="F278" i="1"/>
  <c r="F268" i="1"/>
  <c r="F280" i="1"/>
  <c r="B58" i="3"/>
  <c r="B248" i="1"/>
  <c r="C272" i="1"/>
  <c r="F254" i="1"/>
  <c r="F263" i="1"/>
  <c r="F252" i="1"/>
  <c r="AB44" i="6"/>
  <c r="F259" i="1"/>
  <c r="F269" i="1"/>
  <c r="B271" i="1"/>
  <c r="B281" i="1"/>
  <c r="B273" i="1"/>
  <c r="C276" i="1"/>
  <c r="B253" i="1"/>
  <c r="C252" i="1"/>
  <c r="C253" i="1"/>
  <c r="B280" i="1"/>
  <c r="C277" i="1"/>
  <c r="S257" i="1" l="1"/>
  <c r="E52" i="3"/>
  <c r="D52" i="3"/>
  <c r="H52" i="3" s="1"/>
  <c r="S261" i="1"/>
  <c r="D62" i="3"/>
  <c r="H62" i="3" s="1"/>
  <c r="E62" i="3"/>
  <c r="S249" i="1"/>
  <c r="E249" i="1"/>
  <c r="E50" i="3"/>
  <c r="D50" i="3"/>
  <c r="H50" i="3" s="1"/>
  <c r="S252" i="1"/>
  <c r="D60" i="3"/>
  <c r="H60" i="3" s="1"/>
  <c r="E60" i="3"/>
  <c r="E64" i="3"/>
  <c r="D64" i="3"/>
  <c r="H64" i="3" s="1"/>
  <c r="S259" i="1"/>
  <c r="E68" i="3"/>
  <c r="D68" i="3"/>
  <c r="D278" i="1"/>
  <c r="K278" i="1"/>
  <c r="S278" i="1"/>
  <c r="L278" i="1"/>
  <c r="H278" i="1"/>
  <c r="G278" i="1"/>
  <c r="E278" i="1"/>
  <c r="J278" i="1"/>
  <c r="I278" i="1"/>
  <c r="F275" i="1"/>
  <c r="D66" i="3"/>
  <c r="H66" i="3" s="1"/>
  <c r="E66" i="3"/>
  <c r="S256" i="1"/>
  <c r="S267" i="1"/>
  <c r="S264" i="1"/>
  <c r="D48" i="3"/>
  <c r="H48" i="3" s="1"/>
  <c r="E48" i="3"/>
  <c r="AB46" i="6"/>
  <c r="B67" i="3"/>
  <c r="B265" i="1"/>
  <c r="B65" i="3"/>
  <c r="B267" i="1"/>
  <c r="F272" i="1"/>
  <c r="F258" i="1"/>
  <c r="B261" i="1"/>
  <c r="B49" i="3"/>
  <c r="C264" i="1"/>
  <c r="C279" i="1"/>
  <c r="F281" i="1"/>
  <c r="B63" i="3"/>
  <c r="B270" i="1"/>
  <c r="F279" i="1"/>
  <c r="C275" i="1"/>
  <c r="B51" i="3"/>
  <c r="F274" i="1"/>
  <c r="F277" i="1"/>
  <c r="B61" i="3"/>
  <c r="B266" i="1"/>
  <c r="B55" i="3"/>
  <c r="B53" i="3"/>
  <c r="F265" i="1"/>
  <c r="B69" i="3"/>
  <c r="B260" i="1"/>
  <c r="F250" i="1"/>
  <c r="B47" i="3"/>
  <c r="B44" i="3"/>
  <c r="B269" i="1"/>
  <c r="C280" i="1"/>
  <c r="C250" i="1"/>
  <c r="B59" i="3"/>
  <c r="F253" i="1"/>
  <c r="B257" i="1"/>
  <c r="B262" i="1"/>
  <c r="F266" i="1"/>
  <c r="B54" i="3"/>
  <c r="F251" i="1"/>
  <c r="C281" i="1"/>
  <c r="B56" i="3"/>
  <c r="C259" i="1"/>
  <c r="C251" i="1"/>
  <c r="C262" i="1"/>
  <c r="B45" i="3"/>
  <c r="C261" i="1"/>
  <c r="E261" i="1" s="1"/>
  <c r="F260" i="1"/>
  <c r="D58" i="3"/>
  <c r="H58" i="3" s="1"/>
  <c r="E58" i="3"/>
  <c r="S268" i="1"/>
  <c r="C265" i="1"/>
  <c r="B250" i="1"/>
  <c r="AB45" i="6"/>
  <c r="S262" i="1"/>
  <c r="S269" i="1"/>
  <c r="S263" i="1"/>
  <c r="S254" i="1"/>
  <c r="F276" i="1"/>
  <c r="E43" i="3"/>
  <c r="D43" i="3"/>
  <c r="H43" i="3" s="1"/>
  <c r="E280" i="1"/>
  <c r="L280" i="1"/>
  <c r="J280" i="1"/>
  <c r="D280" i="1"/>
  <c r="I280" i="1"/>
  <c r="K280" i="1"/>
  <c r="H280" i="1"/>
  <c r="G280" i="1"/>
  <c r="S280" i="1"/>
  <c r="E57" i="3"/>
  <c r="D57" i="3"/>
  <c r="H57" i="3" s="1"/>
  <c r="B249" i="1"/>
  <c r="B268" i="1"/>
  <c r="D46" i="3"/>
  <c r="H46" i="3" s="1"/>
  <c r="E46" i="3"/>
  <c r="E248" i="1"/>
  <c r="S248" i="1"/>
  <c r="D248" i="1"/>
  <c r="S271" i="1"/>
  <c r="S273" i="1"/>
  <c r="D273" i="1"/>
  <c r="J273" i="1"/>
  <c r="E273" i="1"/>
  <c r="H273" i="1"/>
  <c r="G273" i="1"/>
  <c r="I273" i="1"/>
  <c r="L273" i="1"/>
  <c r="K273" i="1"/>
  <c r="F270" i="1"/>
  <c r="F255" i="1"/>
  <c r="B25" i="4"/>
  <c r="F107" i="4"/>
  <c r="D107" i="4"/>
  <c r="C107" i="4"/>
  <c r="F119" i="4"/>
  <c r="D119" i="4"/>
  <c r="C119" i="4"/>
  <c r="F131" i="4"/>
  <c r="D131" i="4"/>
  <c r="C131" i="4"/>
  <c r="B2" i="1"/>
  <c r="B3" i="1"/>
  <c r="S210" i="1"/>
  <c r="D264" i="1" l="1"/>
  <c r="I229" i="1"/>
  <c r="N280" i="1"/>
  <c r="O280" i="1" s="1"/>
  <c r="D252" i="1"/>
  <c r="J220" i="1"/>
  <c r="D249" i="1"/>
  <c r="D257" i="1"/>
  <c r="K214" i="1"/>
  <c r="L211" i="1"/>
  <c r="D262" i="1"/>
  <c r="E257" i="1"/>
  <c r="D269" i="1"/>
  <c r="L233" i="1"/>
  <c r="N278" i="1"/>
  <c r="O278" i="1" s="1"/>
  <c r="K236" i="1"/>
  <c r="H242" i="1"/>
  <c r="L215" i="1"/>
  <c r="H231" i="1"/>
  <c r="G242" i="1"/>
  <c r="J226" i="1"/>
  <c r="D276" i="1"/>
  <c r="J276" i="1"/>
  <c r="H276" i="1"/>
  <c r="E276" i="1"/>
  <c r="G276" i="1"/>
  <c r="N276" i="1" s="1"/>
  <c r="O276" i="1" s="1"/>
  <c r="S276" i="1"/>
  <c r="K276" i="1"/>
  <c r="I276" i="1"/>
  <c r="L276" i="1"/>
  <c r="H262" i="1"/>
  <c r="D253" i="1"/>
  <c r="E253" i="1"/>
  <c r="S253" i="1"/>
  <c r="J253" i="1"/>
  <c r="H253" i="1"/>
  <c r="G253" i="1"/>
  <c r="K253" i="1"/>
  <c r="E67" i="3"/>
  <c r="H272" i="1" s="1"/>
  <c r="D67" i="3"/>
  <c r="H67" i="3" s="1"/>
  <c r="K272" i="1" s="1"/>
  <c r="I236" i="1"/>
  <c r="J237" i="1"/>
  <c r="G219" i="1"/>
  <c r="E271" i="1"/>
  <c r="L229" i="1"/>
  <c r="J236" i="1"/>
  <c r="J214" i="1"/>
  <c r="G62" i="3"/>
  <c r="I267" i="1" s="1"/>
  <c r="I62" i="3"/>
  <c r="L267" i="1" s="1"/>
  <c r="H235" i="1"/>
  <c r="G212" i="1"/>
  <c r="J221" i="1"/>
  <c r="H236" i="1"/>
  <c r="H229" i="1"/>
  <c r="I242" i="1"/>
  <c r="G238" i="1"/>
  <c r="E268" i="1"/>
  <c r="K267" i="1"/>
  <c r="I57" i="3"/>
  <c r="L262" i="1" s="1"/>
  <c r="G57" i="3"/>
  <c r="I262" i="1" s="1"/>
  <c r="I213" i="1"/>
  <c r="K210" i="1"/>
  <c r="I215" i="1"/>
  <c r="S250" i="1"/>
  <c r="D250" i="1"/>
  <c r="J250" i="1"/>
  <c r="E250" i="1"/>
  <c r="H241" i="1"/>
  <c r="J249" i="1"/>
  <c r="K229" i="1"/>
  <c r="I58" i="3"/>
  <c r="L263" i="1" s="1"/>
  <c r="G58" i="3"/>
  <c r="I263" i="1" s="1"/>
  <c r="D51" i="3"/>
  <c r="H51" i="3" s="1"/>
  <c r="K256" i="1" s="1"/>
  <c r="E51" i="3"/>
  <c r="J267" i="1"/>
  <c r="I230" i="1"/>
  <c r="H239" i="1"/>
  <c r="K227" i="1"/>
  <c r="G263" i="1"/>
  <c r="G228" i="1"/>
  <c r="I231" i="1"/>
  <c r="E263" i="1"/>
  <c r="E267" i="1"/>
  <c r="J259" i="1"/>
  <c r="G223" i="1"/>
  <c r="N223" i="1" s="1"/>
  <c r="K244" i="1"/>
  <c r="D271" i="1"/>
  <c r="D53" i="3"/>
  <c r="H53" i="3" s="1"/>
  <c r="K258" i="1" s="1"/>
  <c r="E53" i="3"/>
  <c r="H225" i="1"/>
  <c r="L213" i="1"/>
  <c r="L232" i="1"/>
  <c r="L223" i="1"/>
  <c r="K235" i="1"/>
  <c r="J216" i="1"/>
  <c r="L243" i="1"/>
  <c r="J231" i="1"/>
  <c r="D260" i="1"/>
  <c r="J260" i="1"/>
  <c r="E260" i="1"/>
  <c r="S260" i="1"/>
  <c r="E279" i="1"/>
  <c r="D279" i="1"/>
  <c r="G279" i="1"/>
  <c r="I279" i="1"/>
  <c r="K279" i="1"/>
  <c r="S279" i="1"/>
  <c r="J279" i="1"/>
  <c r="L279" i="1"/>
  <c r="H279" i="1"/>
  <c r="D259" i="1"/>
  <c r="D261" i="1"/>
  <c r="E59" i="3"/>
  <c r="D59" i="3"/>
  <c r="H59" i="3" s="1"/>
  <c r="K264" i="1" s="1"/>
  <c r="E262" i="1"/>
  <c r="J217" i="1"/>
  <c r="G271" i="1"/>
  <c r="N271" i="1" s="1"/>
  <c r="H210" i="1"/>
  <c r="E264" i="1"/>
  <c r="I220" i="1"/>
  <c r="D263" i="1"/>
  <c r="L241" i="1"/>
  <c r="K269" i="1"/>
  <c r="D267" i="1"/>
  <c r="J261" i="1"/>
  <c r="J244" i="1"/>
  <c r="I217" i="1"/>
  <c r="I218" i="1"/>
  <c r="D254" i="1"/>
  <c r="K225" i="1"/>
  <c r="I222" i="1"/>
  <c r="D45" i="3"/>
  <c r="H45" i="3" s="1"/>
  <c r="K250" i="1" s="1"/>
  <c r="E45" i="3"/>
  <c r="H250" i="1" s="1"/>
  <c r="D63" i="3"/>
  <c r="H63" i="3" s="1"/>
  <c r="K268" i="1" s="1"/>
  <c r="E63" i="3"/>
  <c r="H269" i="1"/>
  <c r="G64" i="3"/>
  <c r="I64" i="3"/>
  <c r="L269" i="1" s="1"/>
  <c r="L244" i="1"/>
  <c r="H246" i="1"/>
  <c r="H215" i="1"/>
  <c r="J219" i="1"/>
  <c r="J263" i="1"/>
  <c r="G214" i="1"/>
  <c r="G60" i="3"/>
  <c r="I265" i="1" s="1"/>
  <c r="I60" i="3"/>
  <c r="L265" i="1" s="1"/>
  <c r="I240" i="1"/>
  <c r="K237" i="1"/>
  <c r="G267" i="1"/>
  <c r="G245" i="1"/>
  <c r="K216" i="1"/>
  <c r="H257" i="1"/>
  <c r="G52" i="3"/>
  <c r="I257" i="1" s="1"/>
  <c r="I52" i="3"/>
  <c r="L257" i="1" s="1"/>
  <c r="J245" i="1"/>
  <c r="G243" i="1"/>
  <c r="L234" i="1"/>
  <c r="J227" i="1"/>
  <c r="J246" i="1"/>
  <c r="K223" i="1"/>
  <c r="I235" i="1"/>
  <c r="J223" i="1"/>
  <c r="L212" i="1"/>
  <c r="K211" i="1"/>
  <c r="G210" i="1"/>
  <c r="E270" i="1"/>
  <c r="J270" i="1"/>
  <c r="D270" i="1"/>
  <c r="S270" i="1"/>
  <c r="I233" i="1"/>
  <c r="G246" i="1"/>
  <c r="G224" i="1"/>
  <c r="L218" i="1"/>
  <c r="I241" i="1"/>
  <c r="H227" i="1"/>
  <c r="L217" i="1"/>
  <c r="I245" i="1"/>
  <c r="G244" i="1"/>
  <c r="K242" i="1"/>
  <c r="K213" i="1"/>
  <c r="I227" i="1"/>
  <c r="J210" i="1"/>
  <c r="H267" i="1"/>
  <c r="J228" i="1"/>
  <c r="L226" i="1"/>
  <c r="H230" i="1"/>
  <c r="I239" i="1"/>
  <c r="J212" i="1"/>
  <c r="L222" i="1"/>
  <c r="G213" i="1"/>
  <c r="L221" i="1"/>
  <c r="L247" i="1"/>
  <c r="G234" i="1"/>
  <c r="G240" i="1"/>
  <c r="J234" i="1"/>
  <c r="J241" i="1"/>
  <c r="I210" i="1"/>
  <c r="J233" i="1"/>
  <c r="K232" i="1"/>
  <c r="E56" i="3"/>
  <c r="D56" i="3"/>
  <c r="H56" i="3" s="1"/>
  <c r="K261" i="1" s="1"/>
  <c r="D49" i="3"/>
  <c r="H49" i="3" s="1"/>
  <c r="K254" i="1" s="1"/>
  <c r="E49" i="3"/>
  <c r="J256" i="1"/>
  <c r="K257" i="1"/>
  <c r="J262" i="1"/>
  <c r="J211" i="1"/>
  <c r="L236" i="1"/>
  <c r="L219" i="1"/>
  <c r="G225" i="1"/>
  <c r="J254" i="1"/>
  <c r="J230" i="1"/>
  <c r="J264" i="1"/>
  <c r="K263" i="1"/>
  <c r="H226" i="1"/>
  <c r="I234" i="1"/>
  <c r="H263" i="1"/>
  <c r="K221" i="1"/>
  <c r="K233" i="1"/>
  <c r="H219" i="1"/>
  <c r="K248" i="1"/>
  <c r="G232" i="1"/>
  <c r="I232" i="1"/>
  <c r="G248" i="1"/>
  <c r="L220" i="1"/>
  <c r="S255" i="1"/>
  <c r="E255" i="1"/>
  <c r="J255" i="1"/>
  <c r="D255" i="1"/>
  <c r="G255" i="1"/>
  <c r="H255" i="1"/>
  <c r="K255" i="1"/>
  <c r="L228" i="1"/>
  <c r="I219" i="1"/>
  <c r="G269" i="1"/>
  <c r="J248" i="1"/>
  <c r="L238" i="1"/>
  <c r="H217" i="1"/>
  <c r="J213" i="1"/>
  <c r="L235" i="1"/>
  <c r="G218" i="1"/>
  <c r="J229" i="1"/>
  <c r="L242" i="1"/>
  <c r="L231" i="1"/>
  <c r="J269" i="1"/>
  <c r="E288" i="1"/>
  <c r="E282" i="1"/>
  <c r="E286" i="1"/>
  <c r="E284" i="1"/>
  <c r="E285" i="1"/>
  <c r="E283" i="1"/>
  <c r="E290" i="1"/>
  <c r="E289" i="1"/>
  <c r="E287" i="1"/>
  <c r="G50" i="3"/>
  <c r="I255" i="1" s="1"/>
  <c r="I50" i="3"/>
  <c r="L255" i="1" s="1"/>
  <c r="G217" i="1"/>
  <c r="G226" i="1"/>
  <c r="L214" i="1"/>
  <c r="J271" i="1"/>
  <c r="K245" i="1"/>
  <c r="E69" i="3"/>
  <c r="D69" i="3"/>
  <c r="H220" i="1"/>
  <c r="H238" i="1"/>
  <c r="H240" i="1"/>
  <c r="H222" i="1"/>
  <c r="H221" i="1"/>
  <c r="H237" i="1"/>
  <c r="H232" i="1"/>
  <c r="H223" i="1"/>
  <c r="H233" i="1"/>
  <c r="H228" i="1"/>
  <c r="H224" i="1"/>
  <c r="S265" i="1"/>
  <c r="D265" i="1"/>
  <c r="E265" i="1"/>
  <c r="J265" i="1"/>
  <c r="H265" i="1"/>
  <c r="G265" i="1"/>
  <c r="K265" i="1"/>
  <c r="K243" i="1"/>
  <c r="I225" i="1"/>
  <c r="J268" i="1"/>
  <c r="I216" i="1"/>
  <c r="K228" i="1"/>
  <c r="S274" i="1"/>
  <c r="E274" i="1"/>
  <c r="D274" i="1"/>
  <c r="J274" i="1"/>
  <c r="H274" i="1"/>
  <c r="G274" i="1"/>
  <c r="I274" i="1"/>
  <c r="L274" i="1"/>
  <c r="K274" i="1"/>
  <c r="J232" i="1"/>
  <c r="H216" i="1"/>
  <c r="G227" i="1"/>
  <c r="G229" i="1"/>
  <c r="H212" i="1"/>
  <c r="I269" i="1"/>
  <c r="G216" i="1"/>
  <c r="L230" i="1"/>
  <c r="I224" i="1"/>
  <c r="G230" i="1"/>
  <c r="E269" i="1"/>
  <c r="G46" i="3"/>
  <c r="I251" i="1" s="1"/>
  <c r="I46" i="3"/>
  <c r="L251" i="1" s="1"/>
  <c r="I238" i="1"/>
  <c r="K239" i="1"/>
  <c r="J238" i="1"/>
  <c r="K226" i="1"/>
  <c r="H213" i="1"/>
  <c r="G231" i="1"/>
  <c r="J225" i="1"/>
  <c r="S251" i="1"/>
  <c r="D251" i="1"/>
  <c r="E251" i="1"/>
  <c r="J251" i="1"/>
  <c r="J290" i="1" s="1"/>
  <c r="F22" i="1" s="1"/>
  <c r="F34" i="4" s="1"/>
  <c r="F21" i="4" s="1"/>
  <c r="G251" i="1"/>
  <c r="H251" i="1"/>
  <c r="H290" i="1" s="1"/>
  <c r="D22" i="1" s="1"/>
  <c r="D34" i="4" s="1"/>
  <c r="K251" i="1"/>
  <c r="D258" i="1"/>
  <c r="S258" i="1"/>
  <c r="J258" i="1"/>
  <c r="E258" i="1"/>
  <c r="D256" i="1"/>
  <c r="G257" i="1"/>
  <c r="K230" i="1"/>
  <c r="D47" i="3"/>
  <c r="H47" i="3" s="1"/>
  <c r="K252" i="1" s="1"/>
  <c r="E47" i="3"/>
  <c r="K241" i="1"/>
  <c r="I212" i="1"/>
  <c r="H245" i="1"/>
  <c r="G221" i="1"/>
  <c r="K234" i="1"/>
  <c r="I237" i="1"/>
  <c r="D55" i="3"/>
  <c r="H55" i="3" s="1"/>
  <c r="K260" i="1" s="1"/>
  <c r="E55" i="3"/>
  <c r="H260" i="1" s="1"/>
  <c r="D61" i="3"/>
  <c r="H61" i="3" s="1"/>
  <c r="K266" i="1" s="1"/>
  <c r="E61" i="3"/>
  <c r="D268" i="1"/>
  <c r="I223" i="1"/>
  <c r="L210" i="1"/>
  <c r="K231" i="1"/>
  <c r="H243" i="1"/>
  <c r="J242" i="1"/>
  <c r="G239" i="1"/>
  <c r="J215" i="1"/>
  <c r="E281" i="1"/>
  <c r="D281" i="1"/>
  <c r="K281" i="1"/>
  <c r="H281" i="1"/>
  <c r="G281" i="1"/>
  <c r="J281" i="1"/>
  <c r="I281" i="1"/>
  <c r="L281" i="1"/>
  <c r="S281" i="1"/>
  <c r="J224" i="1"/>
  <c r="J235" i="1"/>
  <c r="D54" i="3"/>
  <c r="H54" i="3" s="1"/>
  <c r="K259" i="1" s="1"/>
  <c r="E54" i="3"/>
  <c r="E256" i="1"/>
  <c r="N273" i="1"/>
  <c r="O273" i="1" s="1"/>
  <c r="G215" i="1"/>
  <c r="G237" i="1"/>
  <c r="H234" i="1"/>
  <c r="I243" i="1"/>
  <c r="K262" i="1"/>
  <c r="S266" i="1"/>
  <c r="J266" i="1"/>
  <c r="D266" i="1"/>
  <c r="E266" i="1"/>
  <c r="H271" i="1"/>
  <c r="I66" i="3"/>
  <c r="L271" i="1" s="1"/>
  <c r="G66" i="3"/>
  <c r="I271" i="1" s="1"/>
  <c r="J257" i="1"/>
  <c r="G48" i="3"/>
  <c r="I253" i="1" s="1"/>
  <c r="I48" i="3"/>
  <c r="L253" i="1" s="1"/>
  <c r="H214" i="1"/>
  <c r="L239" i="1"/>
  <c r="E254" i="1"/>
  <c r="J247" i="1"/>
  <c r="J239" i="1"/>
  <c r="L240" i="1"/>
  <c r="J240" i="1"/>
  <c r="I277" i="1"/>
  <c r="L277" i="1"/>
  <c r="S277" i="1"/>
  <c r="K277" i="1"/>
  <c r="J277" i="1"/>
  <c r="H277" i="1"/>
  <c r="D277" i="1"/>
  <c r="E277" i="1"/>
  <c r="G277" i="1"/>
  <c r="N277" i="1" s="1"/>
  <c r="O277" i="1" s="1"/>
  <c r="K212" i="1"/>
  <c r="L224" i="1"/>
  <c r="K224" i="1"/>
  <c r="L245" i="1"/>
  <c r="H248" i="1"/>
  <c r="H211" i="1"/>
  <c r="J243" i="1"/>
  <c r="G220" i="1"/>
  <c r="S272" i="1"/>
  <c r="D272" i="1"/>
  <c r="E272" i="1"/>
  <c r="J272" i="1"/>
  <c r="H247" i="1"/>
  <c r="K238" i="1"/>
  <c r="L227" i="1"/>
  <c r="G233" i="1"/>
  <c r="G211" i="1"/>
  <c r="I43" i="3"/>
  <c r="L248" i="1" s="1"/>
  <c r="G43" i="3"/>
  <c r="I248" i="1" s="1"/>
  <c r="D65" i="3"/>
  <c r="H65" i="3" s="1"/>
  <c r="K270" i="1" s="1"/>
  <c r="E65" i="3"/>
  <c r="E252" i="1"/>
  <c r="K222" i="1"/>
  <c r="K215" i="1"/>
  <c r="Q280" i="1"/>
  <c r="R280" i="1"/>
  <c r="P280" i="1"/>
  <c r="K271" i="1"/>
  <c r="E44" i="3"/>
  <c r="H249" i="1" s="1"/>
  <c r="D44" i="3"/>
  <c r="H44" i="3" s="1"/>
  <c r="K249" i="1" s="1"/>
  <c r="G247" i="1"/>
  <c r="L246" i="1"/>
  <c r="I246" i="1"/>
  <c r="K220" i="1"/>
  <c r="G235" i="1"/>
  <c r="I244" i="1"/>
  <c r="G236" i="1"/>
  <c r="L216" i="1"/>
  <c r="K218" i="1"/>
  <c r="E259" i="1"/>
  <c r="I211" i="1"/>
  <c r="K240" i="1"/>
  <c r="I214" i="1"/>
  <c r="H218" i="1"/>
  <c r="K247" i="1"/>
  <c r="I221" i="1"/>
  <c r="L225" i="1"/>
  <c r="I228" i="1"/>
  <c r="J222" i="1"/>
  <c r="J218" i="1"/>
  <c r="H244" i="1"/>
  <c r="K219" i="1"/>
  <c r="G241" i="1"/>
  <c r="L237" i="1"/>
  <c r="I226" i="1"/>
  <c r="K217" i="1"/>
  <c r="K246" i="1"/>
  <c r="G222" i="1"/>
  <c r="I247" i="1"/>
  <c r="G262" i="1"/>
  <c r="S275" i="1"/>
  <c r="D275" i="1"/>
  <c r="E275" i="1"/>
  <c r="J275" i="1"/>
  <c r="H275" i="1"/>
  <c r="G275" i="1"/>
  <c r="I275" i="1"/>
  <c r="K275" i="1"/>
  <c r="L275" i="1"/>
  <c r="J252" i="1"/>
  <c r="G107" i="4"/>
  <c r="G119" i="4"/>
  <c r="G131" i="4"/>
  <c r="E119" i="4"/>
  <c r="H119" i="4"/>
  <c r="E107" i="4"/>
  <c r="H131" i="4"/>
  <c r="H107" i="4"/>
  <c r="E131" i="4"/>
  <c r="N274" i="1" l="1"/>
  <c r="O274" i="1" s="1"/>
  <c r="N267" i="1"/>
  <c r="N237" i="1"/>
  <c r="N253" i="1"/>
  <c r="N236" i="1"/>
  <c r="N218" i="1"/>
  <c r="N222" i="1"/>
  <c r="N241" i="1"/>
  <c r="G268" i="1"/>
  <c r="N268" i="1" s="1"/>
  <c r="N244" i="1"/>
  <c r="N257" i="1"/>
  <c r="N227" i="1"/>
  <c r="N225" i="1"/>
  <c r="N262" i="1"/>
  <c r="J283" i="1"/>
  <c r="F15" i="1" s="1"/>
  <c r="F27" i="4" s="1"/>
  <c r="F14" i="4" s="1"/>
  <c r="N233" i="1"/>
  <c r="J282" i="1"/>
  <c r="F14" i="1" s="1"/>
  <c r="F26" i="4" s="1"/>
  <c r="F13" i="4" s="1"/>
  <c r="G266" i="1"/>
  <c r="N266" i="1" s="1"/>
  <c r="N228" i="1"/>
  <c r="N238" i="1"/>
  <c r="N226" i="1"/>
  <c r="G260" i="1"/>
  <c r="N260" i="1" s="1"/>
  <c r="N229" i="1"/>
  <c r="G270" i="1"/>
  <c r="N270" i="1" s="1"/>
  <c r="N263" i="1"/>
  <c r="N255" i="1"/>
  <c r="N281" i="1"/>
  <c r="O281" i="1" s="1"/>
  <c r="R281" i="1" s="1"/>
  <c r="N251" i="1"/>
  <c r="N234" i="1"/>
  <c r="N231" i="1"/>
  <c r="N232" i="1"/>
  <c r="N213" i="1"/>
  <c r="H289" i="1"/>
  <c r="D21" i="1" s="1"/>
  <c r="D33" i="4" s="1"/>
  <c r="D20" i="4" s="1"/>
  <c r="N243" i="1"/>
  <c r="N275" i="1"/>
  <c r="O275" i="1" s="1"/>
  <c r="R275" i="1" s="1"/>
  <c r="G250" i="1"/>
  <c r="N250" i="1" s="1"/>
  <c r="G54" i="3"/>
  <c r="I259" i="1" s="1"/>
  <c r="I54" i="3"/>
  <c r="L259" i="1" s="1"/>
  <c r="N265" i="1"/>
  <c r="I47" i="3"/>
  <c r="L252" i="1" s="1"/>
  <c r="G47" i="3"/>
  <c r="I252" i="1" s="1"/>
  <c r="G259" i="1"/>
  <c r="N259" i="1" s="1"/>
  <c r="I63" i="3"/>
  <c r="L268" i="1" s="1"/>
  <c r="G63" i="3"/>
  <c r="I268" i="1" s="1"/>
  <c r="N235" i="1"/>
  <c r="J289" i="1"/>
  <c r="G45" i="3"/>
  <c r="I250" i="1" s="1"/>
  <c r="I45" i="3"/>
  <c r="L250" i="1" s="1"/>
  <c r="N216" i="1"/>
  <c r="N269" i="1"/>
  <c r="G261" i="1"/>
  <c r="N261" i="1" s="1"/>
  <c r="J284" i="1"/>
  <c r="F16" i="1" s="1"/>
  <c r="F28" i="4" s="1"/>
  <c r="F15" i="4" s="1"/>
  <c r="N239" i="1"/>
  <c r="G264" i="1"/>
  <c r="N264" i="1" s="1"/>
  <c r="N245" i="1"/>
  <c r="N212" i="1"/>
  <c r="G258" i="1"/>
  <c r="P274" i="1"/>
  <c r="Q274" i="1" s="1"/>
  <c r="R274" i="1"/>
  <c r="G249" i="1"/>
  <c r="N249" i="1" s="1"/>
  <c r="H256" i="1"/>
  <c r="I51" i="3"/>
  <c r="L256" i="1" s="1"/>
  <c r="G51" i="3"/>
  <c r="I256" i="1" s="1"/>
  <c r="H252" i="1"/>
  <c r="H254" i="1"/>
  <c r="G49" i="3"/>
  <c r="I254" i="1" s="1"/>
  <c r="I49" i="3"/>
  <c r="L254" i="1" s="1"/>
  <c r="G289" i="1"/>
  <c r="N230" i="1"/>
  <c r="G272" i="1"/>
  <c r="N272" i="1" s="1"/>
  <c r="N224" i="1"/>
  <c r="N242" i="1"/>
  <c r="N246" i="1"/>
  <c r="G254" i="1"/>
  <c r="N254" i="1" s="1"/>
  <c r="J286" i="1"/>
  <c r="F18" i="1" s="1"/>
  <c r="F30" i="4" s="1"/>
  <c r="F17" i="4" s="1"/>
  <c r="I67" i="3"/>
  <c r="L272" i="1" s="1"/>
  <c r="G67" i="3"/>
  <c r="I272" i="1" s="1"/>
  <c r="I55" i="3"/>
  <c r="L260" i="1" s="1"/>
  <c r="G55" i="3"/>
  <c r="I260" i="1" s="1"/>
  <c r="H261" i="1"/>
  <c r="I56" i="3"/>
  <c r="L261" i="1" s="1"/>
  <c r="G56" i="3"/>
  <c r="I261" i="1" s="1"/>
  <c r="H264" i="1"/>
  <c r="G59" i="3"/>
  <c r="I264" i="1" s="1"/>
  <c r="I59" i="3"/>
  <c r="L264" i="1" s="1"/>
  <c r="N220" i="1"/>
  <c r="N247" i="1"/>
  <c r="R277" i="1"/>
  <c r="P277" i="1"/>
  <c r="Q277" i="1"/>
  <c r="H268" i="1"/>
  <c r="H288" i="1"/>
  <c r="N217" i="1"/>
  <c r="J291" i="1"/>
  <c r="H270" i="1"/>
  <c r="I65" i="3"/>
  <c r="L270" i="1" s="1"/>
  <c r="G65" i="3"/>
  <c r="I270" i="1" s="1"/>
  <c r="G256" i="1"/>
  <c r="N256" i="1" s="1"/>
  <c r="I53" i="3"/>
  <c r="L258" i="1" s="1"/>
  <c r="G53" i="3"/>
  <c r="I258" i="1" s="1"/>
  <c r="N210" i="1"/>
  <c r="H258" i="1"/>
  <c r="N279" i="1"/>
  <c r="O279" i="1" s="1"/>
  <c r="N221" i="1"/>
  <c r="N214" i="1"/>
  <c r="G252" i="1"/>
  <c r="N252" i="1" s="1"/>
  <c r="J287" i="1"/>
  <c r="F19" i="1" s="1"/>
  <c r="F31" i="4" s="1"/>
  <c r="F18" i="4" s="1"/>
  <c r="P276" i="1"/>
  <c r="Q276" i="1" s="1"/>
  <c r="R276" i="1"/>
  <c r="N219" i="1"/>
  <c r="O219" i="1" s="1"/>
  <c r="N215" i="1"/>
  <c r="J288" i="1"/>
  <c r="F20" i="1" s="1"/>
  <c r="F32" i="4" s="1"/>
  <c r="F19" i="4" s="1"/>
  <c r="I44" i="3"/>
  <c r="L249" i="1" s="1"/>
  <c r="G44" i="3"/>
  <c r="I249" i="1" s="1"/>
  <c r="H266" i="1"/>
  <c r="G61" i="3"/>
  <c r="I266" i="1" s="1"/>
  <c r="I61" i="3"/>
  <c r="L266" i="1" s="1"/>
  <c r="J285" i="1"/>
  <c r="P278" i="1"/>
  <c r="R278" i="1"/>
  <c r="Q278" i="1"/>
  <c r="N211" i="1"/>
  <c r="P273" i="1"/>
  <c r="Q273" i="1" s="1"/>
  <c r="R273" i="1"/>
  <c r="N248" i="1"/>
  <c r="N240" i="1"/>
  <c r="H259" i="1"/>
  <c r="H21" i="4"/>
  <c r="G21" i="4"/>
  <c r="L290" i="1"/>
  <c r="C22" i="1"/>
  <c r="C34" i="4" s="1"/>
  <c r="H286" i="1" l="1"/>
  <c r="L286" i="1" s="1"/>
  <c r="H18" i="1" s="1"/>
  <c r="H30" i="4" s="1"/>
  <c r="I289" i="1"/>
  <c r="G290" i="1"/>
  <c r="G282" i="1"/>
  <c r="C14" i="1" s="1"/>
  <c r="H287" i="1"/>
  <c r="D19" i="1" s="1"/>
  <c r="D31" i="4" s="1"/>
  <c r="D18" i="4" s="1"/>
  <c r="G284" i="1"/>
  <c r="K284" i="1" s="1"/>
  <c r="G16" i="1" s="1"/>
  <c r="G28" i="4" s="1"/>
  <c r="P281" i="1"/>
  <c r="H284" i="1"/>
  <c r="L284" i="1" s="1"/>
  <c r="H16" i="1" s="1"/>
  <c r="H28" i="4" s="1"/>
  <c r="Q281" i="1"/>
  <c r="H282" i="1"/>
  <c r="G285" i="1"/>
  <c r="K285" i="1" s="1"/>
  <c r="G17" i="1" s="1"/>
  <c r="G29" i="4" s="1"/>
  <c r="H285" i="1"/>
  <c r="P275" i="1"/>
  <c r="Q275" i="1" s="1"/>
  <c r="G288" i="1"/>
  <c r="I288" i="1" s="1"/>
  <c r="H291" i="1"/>
  <c r="L285" i="1"/>
  <c r="H17" i="1" s="1"/>
  <c r="H29" i="4" s="1"/>
  <c r="D17" i="1"/>
  <c r="H18" i="4"/>
  <c r="D16" i="1"/>
  <c r="D28" i="4" s="1"/>
  <c r="D15" i="4" s="1"/>
  <c r="I284" i="1"/>
  <c r="O218" i="1"/>
  <c r="O236" i="1"/>
  <c r="O233" i="1"/>
  <c r="L291" i="1"/>
  <c r="D14" i="1"/>
  <c r="D26" i="4" s="1"/>
  <c r="D13" i="4" s="1"/>
  <c r="H13" i="4" s="1"/>
  <c r="I282" i="1"/>
  <c r="L282" i="1"/>
  <c r="H14" i="1" s="1"/>
  <c r="H26" i="4" s="1"/>
  <c r="O257" i="1"/>
  <c r="P219" i="1"/>
  <c r="Q219" i="1" s="1"/>
  <c r="R219" i="1"/>
  <c r="H22" i="1"/>
  <c r="H34" i="4" s="1"/>
  <c r="D18" i="1"/>
  <c r="L288" i="1"/>
  <c r="H20" i="1" s="1"/>
  <c r="H32" i="4" s="1"/>
  <c r="N258" i="1"/>
  <c r="O258" i="1" s="1"/>
  <c r="G283" i="1"/>
  <c r="O224" i="1"/>
  <c r="F21" i="1"/>
  <c r="F33" i="4" s="1"/>
  <c r="F20" i="4" s="1"/>
  <c r="H20" i="4" s="1"/>
  <c r="F17" i="1"/>
  <c r="F29" i="4" s="1"/>
  <c r="F16" i="4" s="1"/>
  <c r="H283" i="1"/>
  <c r="O255" i="1"/>
  <c r="O212" i="1"/>
  <c r="O223" i="1"/>
  <c r="K289" i="1"/>
  <c r="G21" i="1" s="1"/>
  <c r="G33" i="4" s="1"/>
  <c r="C21" i="1"/>
  <c r="C33" i="4" s="1"/>
  <c r="C20" i="4" s="1"/>
  <c r="G20" i="4" s="1"/>
  <c r="O252" i="1"/>
  <c r="O245" i="1"/>
  <c r="O215" i="1"/>
  <c r="O238" i="1"/>
  <c r="O263" i="1"/>
  <c r="O214" i="1"/>
  <c r="G287" i="1"/>
  <c r="L289" i="1"/>
  <c r="H21" i="1" s="1"/>
  <c r="H33" i="4" s="1"/>
  <c r="R279" i="1"/>
  <c r="P279" i="1"/>
  <c r="Q279" i="1"/>
  <c r="G291" i="1"/>
  <c r="K291" i="1" s="1"/>
  <c r="O213" i="1"/>
  <c r="O222" i="1"/>
  <c r="O247" i="1"/>
  <c r="O262" i="1"/>
  <c r="O216" i="1"/>
  <c r="D20" i="1"/>
  <c r="D32" i="4" s="1"/>
  <c r="D19" i="4" s="1"/>
  <c r="H19" i="4" s="1"/>
  <c r="O235" i="1"/>
  <c r="O268" i="1"/>
  <c r="G286" i="1"/>
  <c r="I286" i="1" s="1"/>
  <c r="E22" i="1"/>
  <c r="E34" i="4" s="1"/>
  <c r="C26" i="4"/>
  <c r="C13" i="4" s="1"/>
  <c r="G13" i="4" s="1"/>
  <c r="C16" i="1" l="1"/>
  <c r="L287" i="1"/>
  <c r="H19" i="1" s="1"/>
  <c r="H31" i="4" s="1"/>
  <c r="O237" i="1"/>
  <c r="O253" i="1"/>
  <c r="O230" i="1"/>
  <c r="O226" i="1"/>
  <c r="O244" i="1"/>
  <c r="P244" i="1" s="1"/>
  <c r="Q244" i="1" s="1"/>
  <c r="O231" i="1"/>
  <c r="O260" i="1"/>
  <c r="P260" i="1" s="1"/>
  <c r="Q260" i="1" s="1"/>
  <c r="O220" i="1"/>
  <c r="P220" i="1" s="1"/>
  <c r="Q220" i="1" s="1"/>
  <c r="O248" i="1"/>
  <c r="P248" i="1" s="1"/>
  <c r="Q248" i="1" s="1"/>
  <c r="O239" i="1"/>
  <c r="O265" i="1"/>
  <c r="P265" i="1" s="1"/>
  <c r="Q265" i="1" s="1"/>
  <c r="O240" i="1"/>
  <c r="P240" i="1" s="1"/>
  <c r="Q240" i="1" s="1"/>
  <c r="O246" i="1"/>
  <c r="O243" i="1"/>
  <c r="K282" i="1"/>
  <c r="G14" i="1" s="1"/>
  <c r="G26" i="4" s="1"/>
  <c r="K290" i="1"/>
  <c r="G22" i="1" s="1"/>
  <c r="G34" i="4" s="1"/>
  <c r="I290" i="1"/>
  <c r="C20" i="1"/>
  <c r="C32" i="4" s="1"/>
  <c r="C19" i="4" s="1"/>
  <c r="G19" i="4" s="1"/>
  <c r="K288" i="1"/>
  <c r="G20" i="1" s="1"/>
  <c r="G32" i="4" s="1"/>
  <c r="I285" i="1"/>
  <c r="O267" i="1"/>
  <c r="P267" i="1" s="1"/>
  <c r="Q267" i="1" s="1"/>
  <c r="O266" i="1"/>
  <c r="P266" i="1" s="1"/>
  <c r="Q266" i="1" s="1"/>
  <c r="C17" i="1"/>
  <c r="C29" i="4" s="1"/>
  <c r="C16" i="4" s="1"/>
  <c r="G16" i="4" s="1"/>
  <c r="O251" i="1"/>
  <c r="O210" i="1"/>
  <c r="P210" i="1" s="1"/>
  <c r="Q210" i="1" s="1"/>
  <c r="O228" i="1"/>
  <c r="P228" i="1" s="1"/>
  <c r="Q228" i="1" s="1"/>
  <c r="O272" i="1"/>
  <c r="P272" i="1" s="1"/>
  <c r="Q272" i="1" s="1"/>
  <c r="O227" i="1"/>
  <c r="P227" i="1" s="1"/>
  <c r="Q227" i="1" s="1"/>
  <c r="O229" i="1"/>
  <c r="P229" i="1" s="1"/>
  <c r="Q229" i="1" s="1"/>
  <c r="O269" i="1"/>
  <c r="P269" i="1" s="1"/>
  <c r="Q269" i="1" s="1"/>
  <c r="O225" i="1"/>
  <c r="P225" i="1" s="1"/>
  <c r="Q225" i="1" s="1"/>
  <c r="O241" i="1"/>
  <c r="P241" i="1" s="1"/>
  <c r="Q241" i="1" s="1"/>
  <c r="O211" i="1"/>
  <c r="P211" i="1" s="1"/>
  <c r="Q211" i="1" s="1"/>
  <c r="O242" i="1"/>
  <c r="P242" i="1" s="1"/>
  <c r="Q242" i="1" s="1"/>
  <c r="E14" i="1"/>
  <c r="E26" i="4" s="1"/>
  <c r="O261" i="1"/>
  <c r="P261" i="1" s="1"/>
  <c r="Q261" i="1" s="1"/>
  <c r="O249" i="1"/>
  <c r="P249" i="1" s="1"/>
  <c r="Q249" i="1" s="1"/>
  <c r="O254" i="1"/>
  <c r="P254" i="1" s="1"/>
  <c r="Q254" i="1" s="1"/>
  <c r="E21" i="1"/>
  <c r="E33" i="4" s="1"/>
  <c r="O256" i="1"/>
  <c r="P256" i="1" s="1"/>
  <c r="Q256" i="1" s="1"/>
  <c r="O221" i="1"/>
  <c r="P221" i="1" s="1"/>
  <c r="Q221" i="1" s="1"/>
  <c r="O217" i="1"/>
  <c r="P217" i="1" s="1"/>
  <c r="Q217" i="1" s="1"/>
  <c r="O270" i="1"/>
  <c r="P270" i="1" s="1"/>
  <c r="Q270" i="1" s="1"/>
  <c r="O264" i="1"/>
  <c r="P264" i="1" s="1"/>
  <c r="Q264" i="1" s="1"/>
  <c r="O250" i="1"/>
  <c r="P253" i="1"/>
  <c r="Q253" i="1" s="1"/>
  <c r="P214" i="1"/>
  <c r="Q214" i="1" s="1"/>
  <c r="P252" i="1"/>
  <c r="Q252" i="1" s="1"/>
  <c r="P239" i="1"/>
  <c r="Q239" i="1" s="1"/>
  <c r="I287" i="1"/>
  <c r="K287" i="1"/>
  <c r="G19" i="1" s="1"/>
  <c r="G31" i="4" s="1"/>
  <c r="C19" i="1"/>
  <c r="P235" i="1"/>
  <c r="Q235" i="1" s="1"/>
  <c r="P223" i="1"/>
  <c r="Q223" i="1" s="1"/>
  <c r="P268" i="1"/>
  <c r="Q268" i="1" s="1"/>
  <c r="P246" i="1"/>
  <c r="Q246" i="1" s="1"/>
  <c r="P237" i="1"/>
  <c r="Q237" i="1" s="1"/>
  <c r="P257" i="1"/>
  <c r="Q257" i="1" s="1"/>
  <c r="D15" i="1"/>
  <c r="L283" i="1"/>
  <c r="H15" i="1" s="1"/>
  <c r="H27" i="4" s="1"/>
  <c r="I283" i="1"/>
  <c r="P263" i="1"/>
  <c r="Q263" i="1" s="1"/>
  <c r="K283" i="1"/>
  <c r="G15" i="1" s="1"/>
  <c r="G27" i="4" s="1"/>
  <c r="C15" i="1"/>
  <c r="P258" i="1"/>
  <c r="Q258" i="1" s="1"/>
  <c r="P233" i="1"/>
  <c r="Q233" i="1" s="1"/>
  <c r="P238" i="1"/>
  <c r="Q238" i="1" s="1"/>
  <c r="P245" i="1"/>
  <c r="Q245" i="1" s="1"/>
  <c r="P255" i="1"/>
  <c r="Q255" i="1" s="1"/>
  <c r="P262" i="1"/>
  <c r="Q262" i="1" s="1"/>
  <c r="P230" i="1"/>
  <c r="Q230" i="1" s="1"/>
  <c r="P222" i="1"/>
  <c r="Q222" i="1" s="1"/>
  <c r="P213" i="1"/>
  <c r="Q213" i="1" s="1"/>
  <c r="H15" i="4"/>
  <c r="P215" i="1"/>
  <c r="Q215" i="1" s="1"/>
  <c r="F10" i="1"/>
  <c r="F6" i="1" s="1"/>
  <c r="P247" i="1"/>
  <c r="Q247" i="1" s="1"/>
  <c r="P224" i="1"/>
  <c r="Q224" i="1" s="1"/>
  <c r="P236" i="1"/>
  <c r="Q236" i="1" s="1"/>
  <c r="E16" i="1"/>
  <c r="E28" i="4" s="1"/>
  <c r="C28" i="4"/>
  <c r="C15" i="4" s="1"/>
  <c r="G15" i="4" s="1"/>
  <c r="O259" i="1"/>
  <c r="O234" i="1"/>
  <c r="D30" i="4"/>
  <c r="D17" i="4" s="1"/>
  <c r="P243" i="1"/>
  <c r="Q243" i="1" s="1"/>
  <c r="P212" i="1"/>
  <c r="Q212" i="1" s="1"/>
  <c r="F35" i="4"/>
  <c r="F22" i="4" s="1"/>
  <c r="F10" i="4" s="1"/>
  <c r="F6" i="4" s="1"/>
  <c r="P231" i="1"/>
  <c r="Q231" i="1" s="1"/>
  <c r="P218" i="1"/>
  <c r="Q218" i="1" s="1"/>
  <c r="O271" i="1"/>
  <c r="O232" i="1"/>
  <c r="D29" i="4"/>
  <c r="D16" i="4" s="1"/>
  <c r="P226" i="1"/>
  <c r="Q226" i="1" s="1"/>
  <c r="P216" i="1"/>
  <c r="Q216" i="1" s="1"/>
  <c r="E20" i="4"/>
  <c r="I291" i="1"/>
  <c r="K286" i="1"/>
  <c r="G18" i="1" s="1"/>
  <c r="G30" i="4" s="1"/>
  <c r="C18" i="1"/>
  <c r="C30" i="4" s="1"/>
  <c r="C17" i="4" s="1"/>
  <c r="G17" i="4" s="1"/>
  <c r="E17" i="1" l="1"/>
  <c r="E29" i="4" s="1"/>
  <c r="E19" i="4"/>
  <c r="E20" i="1"/>
  <c r="E32" i="4" s="1"/>
  <c r="P251" i="1"/>
  <c r="Q251" i="1" s="1"/>
  <c r="E15" i="4"/>
  <c r="G35" i="4"/>
  <c r="P250" i="1"/>
  <c r="Q250" i="1" s="1"/>
  <c r="C31" i="4"/>
  <c r="C18" i="4" s="1"/>
  <c r="E19" i="1"/>
  <c r="E31" i="4" s="1"/>
  <c r="H17" i="4"/>
  <c r="E17" i="4"/>
  <c r="H16" i="4"/>
  <c r="E16" i="4"/>
  <c r="P271" i="1"/>
  <c r="Q271" i="1" s="1"/>
  <c r="P232" i="1"/>
  <c r="Q232" i="1" s="1"/>
  <c r="E15" i="1"/>
  <c r="E27" i="4" s="1"/>
  <c r="C27" i="4"/>
  <c r="C10" i="1"/>
  <c r="P259" i="1"/>
  <c r="Q259" i="1" s="1"/>
  <c r="D27" i="4"/>
  <c r="D10" i="1"/>
  <c r="E18" i="1"/>
  <c r="E30" i="4" s="1"/>
  <c r="P234" i="1"/>
  <c r="Q234" i="1" s="1"/>
  <c r="E13" i="4"/>
  <c r="R251" i="1" l="1"/>
  <c r="R259" i="1"/>
  <c r="R250" i="1"/>
  <c r="R234" i="1"/>
  <c r="R225" i="1"/>
  <c r="R254" i="1"/>
  <c r="R271" i="1"/>
  <c r="R272" i="1"/>
  <c r="R214" i="1"/>
  <c r="R218" i="1"/>
  <c r="R212" i="1"/>
  <c r="R232" i="1"/>
  <c r="R240" i="1"/>
  <c r="G10" i="1"/>
  <c r="G6" i="1" s="1"/>
  <c r="C6" i="1"/>
  <c r="R233" i="1"/>
  <c r="R231" i="1"/>
  <c r="R237" i="1"/>
  <c r="G18" i="4"/>
  <c r="E18" i="4"/>
  <c r="R230" i="1"/>
  <c r="R211" i="1"/>
  <c r="R241" i="1"/>
  <c r="R222" i="1"/>
  <c r="C14" i="4"/>
  <c r="C35" i="4"/>
  <c r="R261" i="1"/>
  <c r="R220" i="1"/>
  <c r="R263" i="1"/>
  <c r="R210" i="1"/>
  <c r="R247" i="1"/>
  <c r="R245" i="1"/>
  <c r="R253" i="1"/>
  <c r="R239" i="1"/>
  <c r="R238" i="1"/>
  <c r="R244" i="1"/>
  <c r="R236" i="1"/>
  <c r="R264" i="1"/>
  <c r="R266" i="1"/>
  <c r="R267" i="1"/>
  <c r="R260" i="1"/>
  <c r="R229" i="1"/>
  <c r="R269" i="1"/>
  <c r="R258" i="1"/>
  <c r="R265" i="1"/>
  <c r="R228" i="1"/>
  <c r="R235" i="1"/>
  <c r="D6" i="1"/>
  <c r="H10" i="1"/>
  <c r="H6" i="1" s="1"/>
  <c r="E10" i="1"/>
  <c r="E6" i="1" s="1"/>
  <c r="R246" i="1"/>
  <c r="R256" i="1"/>
  <c r="R227" i="1"/>
  <c r="R252" i="1"/>
  <c r="R255" i="1"/>
  <c r="R213" i="1"/>
  <c r="R270" i="1"/>
  <c r="R243" i="1"/>
  <c r="R257" i="1"/>
  <c r="R226" i="1"/>
  <c r="D14" i="4"/>
  <c r="D35" i="4"/>
  <c r="H35" i="4" s="1"/>
  <c r="R268" i="1"/>
  <c r="R242" i="1"/>
  <c r="R248" i="1"/>
  <c r="R262" i="1"/>
  <c r="R221" i="1"/>
  <c r="R249" i="1"/>
  <c r="R223" i="1"/>
  <c r="R215" i="1"/>
  <c r="R217" i="1"/>
  <c r="R216" i="1"/>
  <c r="R224" i="1"/>
  <c r="H14" i="4" l="1"/>
  <c r="E14" i="4"/>
  <c r="D22" i="4"/>
  <c r="B91" i="1"/>
  <c r="B69" i="1"/>
  <c r="B71" i="1"/>
  <c r="B87" i="1"/>
  <c r="B77" i="1"/>
  <c r="B93" i="1"/>
  <c r="B89" i="1"/>
  <c r="B85" i="1"/>
  <c r="B75" i="1"/>
  <c r="B73" i="1"/>
  <c r="B88" i="1"/>
  <c r="B78" i="1"/>
  <c r="B70" i="1"/>
  <c r="B72" i="1"/>
  <c r="B80" i="1"/>
  <c r="B76" i="1"/>
  <c r="B83" i="1"/>
  <c r="B84" i="1"/>
  <c r="B86" i="1"/>
  <c r="B90" i="1"/>
  <c r="B92" i="1"/>
  <c r="B79" i="1"/>
  <c r="B81" i="1"/>
  <c r="B74" i="1"/>
  <c r="B82" i="1"/>
  <c r="B28" i="1"/>
  <c r="B63" i="1"/>
  <c r="B45" i="1"/>
  <c r="B54" i="1"/>
  <c r="B43" i="1"/>
  <c r="B60" i="1"/>
  <c r="B35" i="1"/>
  <c r="B31" i="1"/>
  <c r="B51" i="1"/>
  <c r="B24" i="1"/>
  <c r="B49" i="1"/>
  <c r="B66" i="1"/>
  <c r="B41" i="1"/>
  <c r="B55" i="1"/>
  <c r="B48" i="1"/>
  <c r="B61" i="1"/>
  <c r="B59" i="1"/>
  <c r="B64" i="1"/>
  <c r="B40" i="1"/>
  <c r="B42" i="1"/>
  <c r="B56" i="1"/>
  <c r="B39" i="1"/>
  <c r="B38" i="1"/>
  <c r="B58" i="1"/>
  <c r="B53" i="1"/>
  <c r="B62" i="1"/>
  <c r="B34" i="1"/>
  <c r="B47" i="1"/>
  <c r="B46" i="1"/>
  <c r="B52" i="1"/>
  <c r="B26" i="1"/>
  <c r="B25" i="1"/>
  <c r="B50" i="1"/>
  <c r="B65" i="1"/>
  <c r="B27" i="1"/>
  <c r="B32" i="1"/>
  <c r="B44" i="1"/>
  <c r="B67" i="1"/>
  <c r="B57" i="1"/>
  <c r="B30" i="1"/>
  <c r="B68" i="1"/>
  <c r="B37" i="1"/>
  <c r="B36" i="1"/>
  <c r="B33" i="1"/>
  <c r="B29" i="1"/>
  <c r="E35" i="4"/>
  <c r="G14" i="4"/>
  <c r="C22" i="4"/>
  <c r="D26" i="1" l="1"/>
  <c r="C26" i="1"/>
  <c r="F26" i="1"/>
  <c r="G26" i="1"/>
  <c r="H26" i="1"/>
  <c r="D81" i="1"/>
  <c r="G81" i="1"/>
  <c r="C81" i="1"/>
  <c r="F81" i="1"/>
  <c r="H81" i="1"/>
  <c r="H86" i="1"/>
  <c r="F86" i="1"/>
  <c r="D86" i="1"/>
  <c r="G86" i="1"/>
  <c r="C86" i="1"/>
  <c r="H63" i="1"/>
  <c r="G63" i="1"/>
  <c r="F63" i="1"/>
  <c r="D63" i="1"/>
  <c r="C63" i="1"/>
  <c r="C52" i="1"/>
  <c r="G52" i="1"/>
  <c r="D52" i="1"/>
  <c r="H52" i="1"/>
  <c r="F52" i="1"/>
  <c r="C58" i="1"/>
  <c r="H58" i="1"/>
  <c r="G58" i="1"/>
  <c r="F58" i="1"/>
  <c r="D58" i="1"/>
  <c r="E58" i="1" s="1"/>
  <c r="C73" i="1"/>
  <c r="G73" i="1"/>
  <c r="H73" i="1"/>
  <c r="D73" i="1"/>
  <c r="F73" i="1"/>
  <c r="F87" i="1"/>
  <c r="H87" i="1"/>
  <c r="G87" i="1"/>
  <c r="C87" i="1"/>
  <c r="D87" i="1"/>
  <c r="D32" i="1"/>
  <c r="H32" i="1"/>
  <c r="G32" i="1"/>
  <c r="F32" i="1"/>
  <c r="C32" i="1"/>
  <c r="F50" i="1"/>
  <c r="H50" i="1"/>
  <c r="D50" i="1"/>
  <c r="C50" i="1"/>
  <c r="G50" i="1"/>
  <c r="F47" i="1"/>
  <c r="G47" i="1"/>
  <c r="D47" i="1"/>
  <c r="H47" i="1"/>
  <c r="C47" i="1"/>
  <c r="G62" i="1"/>
  <c r="F62" i="1"/>
  <c r="D62" i="1"/>
  <c r="C62" i="1"/>
  <c r="H62" i="1"/>
  <c r="F76" i="1"/>
  <c r="C76" i="1"/>
  <c r="G76" i="1"/>
  <c r="D76" i="1"/>
  <c r="H76" i="1"/>
  <c r="D70" i="1"/>
  <c r="G70" i="1"/>
  <c r="H70" i="1"/>
  <c r="C70" i="1"/>
  <c r="F70" i="1"/>
  <c r="G22" i="4"/>
  <c r="C10" i="4"/>
  <c r="D55" i="1"/>
  <c r="F55" i="1"/>
  <c r="C55" i="1"/>
  <c r="G55" i="1"/>
  <c r="H55" i="1"/>
  <c r="H71" i="1"/>
  <c r="F71" i="1"/>
  <c r="C71" i="1"/>
  <c r="D71" i="1"/>
  <c r="E71" i="1" s="1"/>
  <c r="G71" i="1"/>
  <c r="H45" i="1"/>
  <c r="C45" i="1"/>
  <c r="D45" i="1"/>
  <c r="E45" i="1" s="1"/>
  <c r="G45" i="1"/>
  <c r="F45" i="1"/>
  <c r="H25" i="1"/>
  <c r="G25" i="1"/>
  <c r="F25" i="1"/>
  <c r="D25" i="1"/>
  <c r="C25" i="1"/>
  <c r="F79" i="1"/>
  <c r="C79" i="1"/>
  <c r="D79" i="1"/>
  <c r="H79" i="1"/>
  <c r="G79" i="1"/>
  <c r="F53" i="1"/>
  <c r="D53" i="1"/>
  <c r="G53" i="1"/>
  <c r="H53" i="1"/>
  <c r="C53" i="1"/>
  <c r="H59" i="1"/>
  <c r="G59" i="1"/>
  <c r="F59" i="1"/>
  <c r="D59" i="1"/>
  <c r="C59" i="1"/>
  <c r="D89" i="1"/>
  <c r="F89" i="1"/>
  <c r="C89" i="1"/>
  <c r="H89" i="1"/>
  <c r="G89" i="1"/>
  <c r="C33" i="1"/>
  <c r="H33" i="1"/>
  <c r="G33" i="1"/>
  <c r="F33" i="1"/>
  <c r="D33" i="1"/>
  <c r="H51" i="1"/>
  <c r="G51" i="1"/>
  <c r="D51" i="1"/>
  <c r="C51" i="1"/>
  <c r="F51" i="1"/>
  <c r="C69" i="1"/>
  <c r="G69" i="1"/>
  <c r="F69" i="1"/>
  <c r="H69" i="1"/>
  <c r="D69" i="1"/>
  <c r="E69" i="1" s="1"/>
  <c r="H54" i="1"/>
  <c r="C54" i="1"/>
  <c r="F54" i="1"/>
  <c r="D54" i="1"/>
  <c r="G54" i="1"/>
  <c r="D74" i="1"/>
  <c r="C74" i="1"/>
  <c r="H74" i="1"/>
  <c r="G74" i="1"/>
  <c r="F74" i="1"/>
  <c r="C34" i="1"/>
  <c r="H34" i="1"/>
  <c r="D34" i="1"/>
  <c r="F34" i="1"/>
  <c r="G34" i="1"/>
  <c r="C80" i="1"/>
  <c r="H80" i="1"/>
  <c r="D80" i="1"/>
  <c r="E80" i="1" s="1"/>
  <c r="F80" i="1"/>
  <c r="G80" i="1"/>
  <c r="F78" i="1"/>
  <c r="C78" i="1"/>
  <c r="D78" i="1"/>
  <c r="H78" i="1"/>
  <c r="G78" i="1"/>
  <c r="H75" i="1"/>
  <c r="G75" i="1"/>
  <c r="C75" i="1"/>
  <c r="D75" i="1"/>
  <c r="F75" i="1"/>
  <c r="G41" i="1"/>
  <c r="H41" i="1"/>
  <c r="F41" i="1"/>
  <c r="C41" i="1"/>
  <c r="D41" i="1"/>
  <c r="D30" i="1"/>
  <c r="F30" i="1"/>
  <c r="H30" i="1"/>
  <c r="G30" i="1"/>
  <c r="C30" i="1"/>
  <c r="H91" i="1"/>
  <c r="F91" i="1"/>
  <c r="D91" i="1"/>
  <c r="G91" i="1"/>
  <c r="C91" i="1"/>
  <c r="D27" i="1"/>
  <c r="C27" i="1"/>
  <c r="F27" i="1"/>
  <c r="H27" i="1"/>
  <c r="G27" i="1"/>
  <c r="F82" i="1"/>
  <c r="C82" i="1"/>
  <c r="D82" i="1"/>
  <c r="H82" i="1"/>
  <c r="G82" i="1"/>
  <c r="D90" i="1"/>
  <c r="H90" i="1"/>
  <c r="C90" i="1"/>
  <c r="E90" i="1" s="1"/>
  <c r="F90" i="1"/>
  <c r="G90" i="1"/>
  <c r="H39" i="1"/>
  <c r="G39" i="1"/>
  <c r="D39" i="1"/>
  <c r="C39" i="1"/>
  <c r="F39" i="1"/>
  <c r="F56" i="1"/>
  <c r="D56" i="1"/>
  <c r="G56" i="1"/>
  <c r="H56" i="1"/>
  <c r="C56" i="1"/>
  <c r="F40" i="1"/>
  <c r="C40" i="1"/>
  <c r="G40" i="1"/>
  <c r="H40" i="1"/>
  <c r="D40" i="1"/>
  <c r="F48" i="1"/>
  <c r="C48" i="1"/>
  <c r="H48" i="1"/>
  <c r="G48" i="1"/>
  <c r="D48" i="1"/>
  <c r="H77" i="1"/>
  <c r="D77" i="1"/>
  <c r="F77" i="1"/>
  <c r="C77" i="1"/>
  <c r="G77" i="1"/>
  <c r="D49" i="1"/>
  <c r="G49" i="1"/>
  <c r="F49" i="1"/>
  <c r="H49" i="1"/>
  <c r="C49" i="1"/>
  <c r="D68" i="1"/>
  <c r="F68" i="1"/>
  <c r="C68" i="1"/>
  <c r="G68" i="1"/>
  <c r="H68" i="1"/>
  <c r="D57" i="1"/>
  <c r="E57" i="1" s="1"/>
  <c r="G57" i="1"/>
  <c r="C57" i="1"/>
  <c r="H57" i="1"/>
  <c r="F57" i="1"/>
  <c r="H35" i="1"/>
  <c r="C35" i="1"/>
  <c r="F35" i="1"/>
  <c r="G35" i="1"/>
  <c r="D35" i="1"/>
  <c r="E35" i="1" s="1"/>
  <c r="H22" i="4"/>
  <c r="D10" i="4"/>
  <c r="E22" i="4"/>
  <c r="D65" i="1"/>
  <c r="C65" i="1"/>
  <c r="F65" i="1"/>
  <c r="G65" i="1"/>
  <c r="H65" i="1"/>
  <c r="G46" i="1"/>
  <c r="D46" i="1"/>
  <c r="F46" i="1"/>
  <c r="H46" i="1"/>
  <c r="C46" i="1"/>
  <c r="D84" i="1"/>
  <c r="F84" i="1"/>
  <c r="G84" i="1"/>
  <c r="C84" i="1"/>
  <c r="E84" i="1" s="1"/>
  <c r="H84" i="1"/>
  <c r="F38" i="1"/>
  <c r="D38" i="1"/>
  <c r="C38" i="1"/>
  <c r="G38" i="1"/>
  <c r="H38" i="1"/>
  <c r="D72" i="1"/>
  <c r="G72" i="1"/>
  <c r="H72" i="1"/>
  <c r="C72" i="1"/>
  <c r="F72" i="1"/>
  <c r="D64" i="1"/>
  <c r="C64" i="1"/>
  <c r="G64" i="1"/>
  <c r="H64" i="1"/>
  <c r="F64" i="1"/>
  <c r="F85" i="1"/>
  <c r="H85" i="1"/>
  <c r="C85" i="1"/>
  <c r="G85" i="1"/>
  <c r="D85" i="1"/>
  <c r="F29" i="1"/>
  <c r="D29" i="1"/>
  <c r="C29" i="1"/>
  <c r="H29" i="1"/>
  <c r="G29" i="1"/>
  <c r="F66" i="1"/>
  <c r="G66" i="1"/>
  <c r="C66" i="1"/>
  <c r="D66" i="1"/>
  <c r="H66" i="1"/>
  <c r="H24" i="1"/>
  <c r="D24" i="1"/>
  <c r="F24" i="1"/>
  <c r="C24" i="1"/>
  <c r="G24" i="1"/>
  <c r="D67" i="1"/>
  <c r="G67" i="1"/>
  <c r="C67" i="1"/>
  <c r="F67" i="1"/>
  <c r="H67" i="1"/>
  <c r="G60" i="1"/>
  <c r="C60" i="1"/>
  <c r="F60" i="1"/>
  <c r="H60" i="1"/>
  <c r="D60" i="1"/>
  <c r="E60" i="1" s="1"/>
  <c r="G28" i="1"/>
  <c r="D28" i="1"/>
  <c r="F28" i="1"/>
  <c r="C28" i="1"/>
  <c r="H28" i="1"/>
  <c r="D92" i="1"/>
  <c r="F92" i="1"/>
  <c r="H92" i="1"/>
  <c r="C92" i="1"/>
  <c r="E92" i="1" s="1"/>
  <c r="G92" i="1"/>
  <c r="G83" i="1"/>
  <c r="D83" i="1"/>
  <c r="C83" i="1"/>
  <c r="H83" i="1"/>
  <c r="F83" i="1"/>
  <c r="C42" i="1"/>
  <c r="D42" i="1"/>
  <c r="F42" i="1"/>
  <c r="H42" i="1"/>
  <c r="G42" i="1"/>
  <c r="C88" i="1"/>
  <c r="F88" i="1"/>
  <c r="G88" i="1"/>
  <c r="D88" i="1"/>
  <c r="E88" i="1" s="1"/>
  <c r="H88" i="1"/>
  <c r="D61" i="1"/>
  <c r="F61" i="1"/>
  <c r="G61" i="1"/>
  <c r="C61" i="1"/>
  <c r="H61" i="1"/>
  <c r="G93" i="1"/>
  <c r="F93" i="1"/>
  <c r="D93" i="1"/>
  <c r="H93" i="1"/>
  <c r="C93" i="1"/>
  <c r="D36" i="1"/>
  <c r="F36" i="1"/>
  <c r="H36" i="1"/>
  <c r="G36" i="1"/>
  <c r="C36" i="1"/>
  <c r="F37" i="1"/>
  <c r="H37" i="1"/>
  <c r="D37" i="1"/>
  <c r="C37" i="1"/>
  <c r="G37" i="1"/>
  <c r="F31" i="1"/>
  <c r="G31" i="1"/>
  <c r="D31" i="1"/>
  <c r="C31" i="1"/>
  <c r="H31" i="1"/>
  <c r="H44" i="1"/>
  <c r="C44" i="1"/>
  <c r="G44" i="1"/>
  <c r="D44" i="1"/>
  <c r="E44" i="1" s="1"/>
  <c r="F44" i="1"/>
  <c r="F43" i="1"/>
  <c r="H43" i="1"/>
  <c r="C43" i="1"/>
  <c r="G43" i="1"/>
  <c r="D43" i="1"/>
  <c r="D35" i="7"/>
  <c r="F35" i="7"/>
  <c r="C35" i="7"/>
  <c r="F22" i="7"/>
  <c r="E66" i="1" l="1"/>
  <c r="E48" i="1"/>
  <c r="E70" i="1"/>
  <c r="E78" i="1"/>
  <c r="E33" i="1"/>
  <c r="E85" i="1"/>
  <c r="E40" i="1"/>
  <c r="E74" i="1"/>
  <c r="E81" i="1"/>
  <c r="E82" i="1"/>
  <c r="E47" i="1"/>
  <c r="E75" i="1"/>
  <c r="E27" i="1"/>
  <c r="E34" i="1"/>
  <c r="E55" i="1"/>
  <c r="E87" i="1"/>
  <c r="E79" i="1"/>
  <c r="E54" i="1"/>
  <c r="E41" i="1"/>
  <c r="E37" i="1"/>
  <c r="E65" i="1"/>
  <c r="E62" i="1"/>
  <c r="E43" i="1"/>
  <c r="E76" i="1"/>
  <c r="E52" i="1"/>
  <c r="E42" i="1"/>
  <c r="E83" i="1"/>
  <c r="E63" i="1"/>
  <c r="E39" i="1"/>
  <c r="E25" i="1"/>
  <c r="E89" i="1"/>
  <c r="E86" i="1"/>
  <c r="E46" i="1"/>
  <c r="E59" i="1"/>
  <c r="E32" i="1"/>
  <c r="E68" i="1"/>
  <c r="C6" i="4"/>
  <c r="G10" i="4"/>
  <c r="G6" i="4" s="1"/>
  <c r="E51" i="1"/>
  <c r="E28" i="1"/>
  <c r="E77" i="1"/>
  <c r="E29" i="1"/>
  <c r="E91" i="1"/>
  <c r="E24" i="1"/>
  <c r="E36" i="1"/>
  <c r="E64" i="1"/>
  <c r="H10" i="4"/>
  <c r="H6" i="4" s="1"/>
  <c r="D6" i="4"/>
  <c r="E10" i="4"/>
  <c r="E6" i="4" s="1"/>
  <c r="E67" i="1"/>
  <c r="E49" i="1"/>
  <c r="E93" i="1"/>
  <c r="E72" i="1"/>
  <c r="E30" i="1"/>
  <c r="E53" i="1"/>
  <c r="E31" i="1"/>
  <c r="E56" i="1"/>
  <c r="E73" i="1"/>
  <c r="E38" i="1"/>
  <c r="E50" i="1"/>
  <c r="E61" i="1"/>
  <c r="E26" i="1"/>
  <c r="E35" i="7"/>
  <c r="G35" i="7"/>
  <c r="H35" i="7"/>
  <c r="C22" i="7"/>
  <c r="D22" i="7"/>
  <c r="F10" i="7"/>
  <c r="F6" i="7" s="1"/>
  <c r="D10" i="7" l="1"/>
  <c r="C10" i="7"/>
  <c r="C6" i="7" s="1"/>
  <c r="E10" i="7"/>
  <c r="E6" i="7" s="1"/>
  <c r="E22" i="7"/>
  <c r="D6" i="7"/>
  <c r="G10" i="7"/>
  <c r="H10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<sst xmlns="http://schemas.openxmlformats.org/spreadsheetml/2006/main" count="2528" uniqueCount="324">
  <si>
    <t>Region Summary</t>
  </si>
  <si>
    <t>Total Opps</t>
  </si>
  <si>
    <t>Total Sold</t>
  </si>
  <si>
    <t>Sold/Opps</t>
  </si>
  <si>
    <t>Total Producers</t>
  </si>
  <si>
    <t>Opps/Producer</t>
  </si>
  <si>
    <t>Sold/Producer</t>
  </si>
  <si>
    <t>(Goal: 12/mo)</t>
  </si>
  <si>
    <t>TOTAL</t>
  </si>
  <si>
    <t>Store / Market</t>
  </si>
  <si>
    <t># Opps</t>
  </si>
  <si>
    <t># Sold</t>
  </si>
  <si>
    <t>% Sold</t>
  </si>
  <si>
    <t># Producers</t>
  </si>
  <si>
    <t>Opps / Producer</t>
  </si>
  <si>
    <t>Sold / Producer</t>
  </si>
  <si>
    <t>Arizona</t>
  </si>
  <si>
    <t>Indiana</t>
  </si>
  <si>
    <t>Michigan &amp; Minnesota</t>
  </si>
  <si>
    <t>Northern California</t>
  </si>
  <si>
    <t>Orange County</t>
  </si>
  <si>
    <t>Southern California</t>
  </si>
  <si>
    <t>Texas</t>
  </si>
  <si>
    <t>Wisconsin</t>
  </si>
  <si>
    <t>WEST</t>
  </si>
  <si>
    <t>VIP Service to Sales ROI - 2025 YTD Totals</t>
  </si>
  <si>
    <t>Avg Producers 
per Month</t>
  </si>
  <si>
    <t>YTD</t>
  </si>
  <si>
    <t># Folders</t>
  </si>
  <si>
    <t>Folders / Producer</t>
  </si>
  <si>
    <t xml:space="preserve"> </t>
  </si>
  <si>
    <t>November 2025</t>
  </si>
  <si>
    <t>October 2025</t>
  </si>
  <si>
    <t/>
  </si>
  <si>
    <t>-</t>
  </si>
  <si>
    <t>September 2025</t>
  </si>
  <si>
    <t>August 2025</t>
  </si>
  <si>
    <t>July 2025</t>
  </si>
  <si>
    <t>June 2025</t>
  </si>
  <si>
    <t>May 2025</t>
  </si>
  <si>
    <t>April 2025</t>
  </si>
  <si>
    <t>March 2025</t>
  </si>
  <si>
    <t>February 2025</t>
  </si>
  <si>
    <t>January 2025</t>
  </si>
  <si>
    <t>VIP Service to Sales ROI - 2024 YTD Totals</t>
  </si>
  <si>
    <t>December 2024</t>
  </si>
  <si>
    <t>November 2024</t>
  </si>
  <si>
    <t>October 2024</t>
  </si>
  <si>
    <t>September 2024</t>
  </si>
  <si>
    <t>August 2024</t>
  </si>
  <si>
    <t>July 2024</t>
  </si>
  <si>
    <t>June 2024</t>
  </si>
  <si>
    <t>May 2024</t>
  </si>
  <si>
    <t>April 2024</t>
  </si>
  <si>
    <t>March 2024</t>
  </si>
  <si>
    <t>February 2024</t>
  </si>
  <si>
    <t>January 2024</t>
  </si>
  <si>
    <t>VIP Service to Sales ROI</t>
  </si>
  <si>
    <t>Store</t>
  </si>
  <si>
    <t>DealerSocket Name</t>
  </si>
  <si>
    <t>Leads</t>
  </si>
  <si>
    <t>Sold</t>
  </si>
  <si>
    <t>Sold %</t>
  </si>
  <si>
    <t>Sold - FL</t>
  </si>
  <si>
    <t>Acura North Scottsdale</t>
  </si>
  <si>
    <t>Acura of Escondido</t>
  </si>
  <si>
    <t>Audi Chandler</t>
  </si>
  <si>
    <t>Audi Escondido</t>
  </si>
  <si>
    <t>Audi North Orange County</t>
  </si>
  <si>
    <t>Audi North Scottsdale</t>
  </si>
  <si>
    <t>Audi San Jose</t>
  </si>
  <si>
    <t>Audi South Coast</t>
  </si>
  <si>
    <t>Bentley Scottsdale</t>
  </si>
  <si>
    <t>BMW North Scottsdale</t>
  </si>
  <si>
    <t>BMW of Austin</t>
  </si>
  <si>
    <t>BMW of Bloomfield Hills</t>
  </si>
  <si>
    <t>BMW of Escondido</t>
  </si>
  <si>
    <t>BMW of Ontario</t>
  </si>
  <si>
    <t>BMW of San Diego</t>
  </si>
  <si>
    <t>Capitol Acura</t>
  </si>
  <si>
    <t>Capitol Honda</t>
  </si>
  <si>
    <t>Crevier BMW</t>
  </si>
  <si>
    <t>Crevier MINI</t>
  </si>
  <si>
    <t>East Madison Toyota</t>
  </si>
  <si>
    <t>Genesis of Noblesville</t>
  </si>
  <si>
    <t>Genesis of Round Rock</t>
  </si>
  <si>
    <t>Honda Leander</t>
  </si>
  <si>
    <t>Honda North</t>
  </si>
  <si>
    <t>Honda of Escondido</t>
  </si>
  <si>
    <t>Hyundai of Leander</t>
  </si>
  <si>
    <t>Hyundai of Noblesville</t>
  </si>
  <si>
    <t>Hyundai of Pharr</t>
  </si>
  <si>
    <t>Jaguar Land Rover Chandler</t>
  </si>
  <si>
    <t>Jaguar Land Rover North Scottsdale</t>
  </si>
  <si>
    <t>Kearny Mesa Acura</t>
  </si>
  <si>
    <t>Kearny Mesa Toyota</t>
  </si>
  <si>
    <t>Lamborghini North Scottsdale</t>
  </si>
  <si>
    <t>Lexus of Austin</t>
  </si>
  <si>
    <t>Lexus of Chandler</t>
  </si>
  <si>
    <t>Lexus of Lakeway</t>
  </si>
  <si>
    <t>Lexus San Diego</t>
  </si>
  <si>
    <t>Lincoln South Coast</t>
  </si>
  <si>
    <t>Mazda of Escondido</t>
  </si>
  <si>
    <t>Mercedes-Benz of Chandler</t>
  </si>
  <si>
    <t>Mercedes-Benz of North Scottsdale</t>
  </si>
  <si>
    <t>Mercedes-Benz of San Diego</t>
  </si>
  <si>
    <t>MINI North Scottsdale</t>
  </si>
  <si>
    <t>MINI of Austin</t>
  </si>
  <si>
    <t>MINI of MARIN</t>
  </si>
  <si>
    <t>MINI of Ontario</t>
  </si>
  <si>
    <t>MINI of San Diego</t>
  </si>
  <si>
    <t>MINI of Tempe</t>
  </si>
  <si>
    <t>Motorwerks BMW</t>
  </si>
  <si>
    <t>Motorwerks MINI</t>
  </si>
  <si>
    <t>Penske Chevrolet</t>
  </si>
  <si>
    <t>Penske Honda</t>
  </si>
  <si>
    <t>Peter Pan BMW</t>
  </si>
  <si>
    <t>Porsche North Scottsdale</t>
  </si>
  <si>
    <t>Porsche Stevens Creek</t>
  </si>
  <si>
    <t>Round Rock Honda</t>
  </si>
  <si>
    <t>Round Rock Hyundai</t>
  </si>
  <si>
    <t>Round Rock Toyota</t>
  </si>
  <si>
    <t>Scottsdale Ferrari Maserati</t>
  </si>
  <si>
    <t>Subaru Orange Coast</t>
  </si>
  <si>
    <t>Tempe Honda</t>
  </si>
  <si>
    <t>Toyota of Clovis</t>
  </si>
  <si>
    <t>Toyota of Surprise</t>
  </si>
  <si>
    <t>Volkswagen North Scottsdale</t>
  </si>
  <si>
    <t>Volkswagen South Coast</t>
  </si>
  <si>
    <t>Analytics 3.0 - Marketing Channel</t>
  </si>
  <si>
    <t>(PAG West Region NEW 2025) Marketing Channels: "Service to Sales" &amp; "VehicleXchange", Dropdown from Source to Mktg. Channel, small carrot dropdown</t>
  </si>
  <si>
    <t>Franchise Name</t>
  </si>
  <si>
    <t>Marketing Channel</t>
  </si>
  <si>
    <t>Purchase Type</t>
  </si>
  <si>
    <t>Opportunities</t>
  </si>
  <si>
    <t>Closing Ratio %</t>
  </si>
  <si>
    <t>Total Front End Gross</t>
  </si>
  <si>
    <t>Total Back End Gross</t>
  </si>
  <si>
    <t>Total Gross</t>
  </si>
  <si>
    <t>Avg. Front Gross</t>
  </si>
  <si>
    <t>Avg. Back Gross</t>
  </si>
  <si>
    <t>Avg. Gross</t>
  </si>
  <si>
    <t>Repeat Cust.</t>
  </si>
  <si>
    <t>Repeat Cust %</t>
  </si>
  <si>
    <t>Sold w/ Trade</t>
  </si>
  <si>
    <t>Sold w/ Trade %</t>
  </si>
  <si>
    <t>Total Sales</t>
  </si>
  <si>
    <t>Avg. Selling Price</t>
  </si>
  <si>
    <t>Average Days to Sold</t>
  </si>
  <si>
    <t>Cost</t>
  </si>
  <si>
    <t>Cost/Lead</t>
  </si>
  <si>
    <t>Cost/Sold</t>
  </si>
  <si>
    <t>TG-VC</t>
  </si>
  <si>
    <t>Service to Sales</t>
  </si>
  <si>
    <t>Total</t>
  </si>
  <si>
    <t>VehicleXchange</t>
  </si>
  <si>
    <t>Advanced: Source By Type</t>
  </si>
  <si>
    <t>(All Stores) Filter Source Descriptions: Anything with "VIP" or "FastLane", make sure to Ungroup</t>
  </si>
  <si>
    <t>Source</t>
  </si>
  <si>
    <t>Source Description Group</t>
  </si>
  <si>
    <t>Total Opportunities</t>
  </si>
  <si>
    <t>Bad Opportunities</t>
  </si>
  <si>
    <t>Bad Opportunities %</t>
  </si>
  <si>
    <t>Net Opportunities</t>
  </si>
  <si>
    <t>Total Engaged</t>
  </si>
  <si>
    <t>Total Engaged %</t>
  </si>
  <si>
    <t>Total Appointments</t>
  </si>
  <si>
    <t>Total Appointment %</t>
  </si>
  <si>
    <t>Total Appointment Show</t>
  </si>
  <si>
    <t>Total Appointment Show %</t>
  </si>
  <si>
    <t>Total Appointment Cancelled</t>
  </si>
  <si>
    <t>Total Appointment Cancelled %</t>
  </si>
  <si>
    <t>Total Visits</t>
  </si>
  <si>
    <t>Total Visit %</t>
  </si>
  <si>
    <t>Total Proposals</t>
  </si>
  <si>
    <t>Total Proposal %</t>
  </si>
  <si>
    <t>Total Sold %</t>
  </si>
  <si>
    <t>Total Units Delivered</t>
  </si>
  <si>
    <t>Total Deals Delivered</t>
  </si>
  <si>
    <t>Total Deals Delivered %</t>
  </si>
  <si>
    <t>Front End PVR</t>
  </si>
  <si>
    <t>Back End PVR</t>
  </si>
  <si>
    <t>Total Gross PVR</t>
  </si>
  <si>
    <t>Total Dead</t>
  </si>
  <si>
    <t>Total Dead %</t>
  </si>
  <si>
    <t>Campaign</t>
  </si>
  <si>
    <t>VIP-Service to Sales</t>
  </si>
  <si>
    <t>FastLane Appraisal Program - Fastlane</t>
  </si>
  <si>
    <t>Audi North OC</t>
  </si>
  <si>
    <t>Mercedes-Benz of Greenwich</t>
  </si>
  <si>
    <t>MINI of Marin</t>
  </si>
  <si>
    <t>FastLane</t>
  </si>
  <si>
    <t>Standard: Delivery Summary</t>
  </si>
  <si>
    <t>(All Stores) Filter Source Descriptions: Anything with "VIP", then anything with "FastLane" (Separate exports)</t>
  </si>
  <si>
    <t>VIP Service-to-Sales</t>
  </si>
  <si>
    <t>Deals Delivered</t>
  </si>
  <si>
    <t>Delivered %</t>
  </si>
  <si>
    <t>Front Gross PVR</t>
  </si>
  <si>
    <t>Back Gross PVR</t>
  </si>
  <si>
    <t>Leads - All</t>
  </si>
  <si>
    <t>Sold - All</t>
  </si>
  <si>
    <t>Store Count</t>
  </si>
  <si>
    <t>Working Days</t>
  </si>
  <si>
    <t>Franchise</t>
  </si>
  <si>
    <t>Brand</t>
  </si>
  <si>
    <t>Market</t>
  </si>
  <si>
    <t>Index</t>
  </si>
  <si>
    <t>DealerSocket Franchise Name</t>
  </si>
  <si>
    <t>LR Portal Name</t>
  </si>
  <si>
    <t>HR Producer Rpt Name</t>
  </si>
  <si>
    <t>CoVideo Name</t>
  </si>
  <si>
    <t>YOY RSU Name</t>
  </si>
  <si>
    <t>DriveCentric Name</t>
  </si>
  <si>
    <t>RR Source Name</t>
  </si>
  <si>
    <t>VIP Tracking Code</t>
  </si>
  <si>
    <t>Proper Name</t>
  </si>
  <si>
    <t>Parent</t>
  </si>
  <si>
    <t>Disp</t>
  </si>
  <si>
    <t>Reporting Group</t>
  </si>
  <si>
    <t>Lvl</t>
  </si>
  <si>
    <t>Count</t>
  </si>
  <si>
    <t>Mo/Yr</t>
  </si>
  <si>
    <t>Days</t>
  </si>
  <si>
    <t>Lease Retention</t>
  </si>
  <si>
    <t>DD</t>
  </si>
  <si>
    <t>Acura</t>
  </si>
  <si>
    <t>PAG WEST</t>
  </si>
  <si>
    <t xml:space="preserve">Acura North Scottsdale </t>
  </si>
  <si>
    <t>RevenueRadar</t>
  </si>
  <si>
    <t>*VIP - Serv to Sales</t>
  </si>
  <si>
    <t>-PAG WEST</t>
  </si>
  <si>
    <t>Jan '23</t>
  </si>
  <si>
    <t>-Arizona</t>
  </si>
  <si>
    <t>Feb '23</t>
  </si>
  <si>
    <t>Audi</t>
  </si>
  <si>
    <t>-Indiana</t>
  </si>
  <si>
    <t>Mar '23</t>
  </si>
  <si>
    <t>Revenue Radar</t>
  </si>
  <si>
    <t>-Michigan &amp; Minnesota</t>
  </si>
  <si>
    <t>Apr '23</t>
  </si>
  <si>
    <t>*VIP Serv to Sales</t>
  </si>
  <si>
    <t>-Northern California</t>
  </si>
  <si>
    <t>May '23</t>
  </si>
  <si>
    <t>-Orange County</t>
  </si>
  <si>
    <t>Jun '23</t>
  </si>
  <si>
    <t>Audi Stevens Creek</t>
  </si>
  <si>
    <t>-Southern California</t>
  </si>
  <si>
    <t>Jul '23</t>
  </si>
  <si>
    <t>-Texas</t>
  </si>
  <si>
    <t>Aug '23</t>
  </si>
  <si>
    <t>Ultra</t>
  </si>
  <si>
    <t>-Wisconsin</t>
  </si>
  <si>
    <t>Sep '23</t>
  </si>
  <si>
    <t>Bill Brown Ford</t>
  </si>
  <si>
    <t>Ford</t>
  </si>
  <si>
    <t>TBD</t>
  </si>
  <si>
    <t>Oct '23</t>
  </si>
  <si>
    <t>BMW</t>
  </si>
  <si>
    <t>Nov '23</t>
  </si>
  <si>
    <t>Dec '23</t>
  </si>
  <si>
    <t>Chevrolet</t>
  </si>
  <si>
    <t>Jan '24</t>
  </si>
  <si>
    <t>BMW/MINI of Escondido</t>
  </si>
  <si>
    <t>BMW MINI of Escondido</t>
  </si>
  <si>
    <t>Feb '24</t>
  </si>
  <si>
    <t>Genesis</t>
  </si>
  <si>
    <t>Mar '24</t>
  </si>
  <si>
    <t>Honda</t>
  </si>
  <si>
    <t>Apr '24</t>
  </si>
  <si>
    <t>Hyundai</t>
  </si>
  <si>
    <t>May '24</t>
  </si>
  <si>
    <t>LR</t>
  </si>
  <si>
    <t>Jun '24</t>
  </si>
  <si>
    <t>Lexus</t>
  </si>
  <si>
    <t>Jul '24</t>
  </si>
  <si>
    <t>MINI</t>
  </si>
  <si>
    <t>Lincoln</t>
  </si>
  <si>
    <t>Aug '24</t>
  </si>
  <si>
    <t>Toyota</t>
  </si>
  <si>
    <t>Mazda</t>
  </si>
  <si>
    <t>Sep '24</t>
  </si>
  <si>
    <t>Genesis Round Rock</t>
  </si>
  <si>
    <t>Mercedes-Benz</t>
  </si>
  <si>
    <t>Oct '24</t>
  </si>
  <si>
    <t>Nov '24</t>
  </si>
  <si>
    <t xml:space="preserve">Honda North </t>
  </si>
  <si>
    <t>Honda North Penske</t>
  </si>
  <si>
    <t>Porsche</t>
  </si>
  <si>
    <t>Dec '24</t>
  </si>
  <si>
    <t>Subaru</t>
  </si>
  <si>
    <t>Jan '25</t>
  </si>
  <si>
    <t>Feb '25</t>
  </si>
  <si>
    <t>Mar '25</t>
  </si>
  <si>
    <t>*Vehcle Exch Program</t>
  </si>
  <si>
    <t>Volkswagen</t>
  </si>
  <si>
    <t>Apr '25</t>
  </si>
  <si>
    <t>May '25</t>
  </si>
  <si>
    <t>Land Rover Chandler</t>
  </si>
  <si>
    <t>Jun '25</t>
  </si>
  <si>
    <t>Land Rover North Scottsdale</t>
  </si>
  <si>
    <t>Jul '25</t>
  </si>
  <si>
    <t>Aug '25</t>
  </si>
  <si>
    <t>Sep '25</t>
  </si>
  <si>
    <t>Oct '25</t>
  </si>
  <si>
    <t>Nov '25</t>
  </si>
  <si>
    <t>Dec '25</t>
  </si>
  <si>
    <t xml:space="preserve">Mercedes-Benz of North Scottsdale  </t>
  </si>
  <si>
    <t>Mercedes-Benz North Scottsdale</t>
  </si>
  <si>
    <t>Mercedes-Benz San Diego</t>
  </si>
  <si>
    <t>14A</t>
  </si>
  <si>
    <t>MINI of Escondido</t>
  </si>
  <si>
    <t xml:space="preserve">MINI of Tempe </t>
  </si>
  <si>
    <t xml:space="preserve">Round Rock Hyundai </t>
  </si>
  <si>
    <t xml:space="preserve">Scottsdale Ferrari Maserati </t>
  </si>
  <si>
    <t>Scottsdale Ferrari</t>
  </si>
  <si>
    <t>Toyota of Pharr</t>
  </si>
  <si>
    <t>For Summary</t>
  </si>
  <si>
    <t>Source in DS</t>
  </si>
  <si>
    <t>ALL</t>
  </si>
  <si>
    <t>Internet</t>
  </si>
  <si>
    <t>Phone</t>
  </si>
  <si>
    <t>Phone Up</t>
  </si>
  <si>
    <t>Floor</t>
  </si>
  <si>
    <t>Fresh 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</si>
</sst>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164" formatCode="#,##0.0"/>
    <numFmt numFmtId="165" formatCode="0.0"/>
    <numFmt numFmtId="166" formatCode="mmmm\ yyyy"/>
    <numFmt numFmtId="167" formatCode="mmmm\ \'yy"/>
    <numFmt numFmtId="168" formatCode="[$-10409]#,##0;\(#,##0\)"/>
    <numFmt numFmtId="169" formatCode="&quot;$&quot;#,##0.00"/>
  </numFmts>
  <fonts count="37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Calibri"/>
      <family val="2"/>
    </font>
    <font>
      <b/>
      <sz val="11"/>
      <name val="Calibri"/>
      <family val="2"/>
    </font>
    <font>
      <sz val="12"/>
      <color theme="1"/>
      <name val="Arial"/>
      <family val="2"/>
    </font>
    <font>
      <sz val="11"/>
      <name val="Arial"/>
      <family val="2"/>
    </font>
    <font>
      <b/>
      <sz val="24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b/>
      <u/>
      <sz val="16"/>
      <color theme="0"/>
      <name val="Arial"/>
      <family val="2"/>
    </font>
    <font>
      <sz val="14"/>
      <color theme="0"/>
      <name val="Arial"/>
      <family val="2"/>
    </font>
    <font>
      <b/>
      <sz val="25"/>
      <color theme="0"/>
      <name val="Arial"/>
      <family val="2"/>
    </font>
    <font>
      <b/>
      <sz val="13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4"/>
      <color theme="0"/>
      <name val="Arial"/>
      <family val="2"/>
    </font>
    <font>
      <sz val="18"/>
      <color theme="1"/>
      <name val="Arial"/>
      <family val="2"/>
    </font>
    <font>
      <b/>
      <sz val="16"/>
      <name val="Arial"/>
      <family val="2"/>
    </font>
    <font>
      <i/>
      <sz val="12"/>
      <name val="Arial"/>
      <family val="2"/>
    </font>
    <font>
      <i/>
      <sz val="11"/>
      <color theme="1"/>
      <name val="Arial"/>
      <family val="2"/>
    </font>
    <font>
      <b/>
      <i/>
      <u/>
      <sz val="11"/>
      <color theme="1"/>
      <name val="Arial"/>
      <family val="2"/>
    </font>
    <font>
      <sz val="11"/>
      <color theme="1"/>
      <name val="Calibri"/>
      <family val="1"/>
    </font>
    <font>
      <sz val="11"/>
      <color theme="1"/>
      <name val="Arial"/>
      <family val="2"/>
    </font>
    <font>
      <b/>
      <i/>
      <sz val="10"/>
      <color theme="1"/>
      <name val="Arial"/>
      <family val="1"/>
    </font>
    <font>
      <b/>
      <i/>
      <u/>
      <sz val="10"/>
      <color theme="1"/>
      <name val="Arial"/>
      <family val="1"/>
    </font>
    <font>
      <sz val="11"/>
      <color theme="1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b/>
      <sz val="13"/>
      <name val="Calibri"/>
      <family val="2"/>
    </font>
    <font>
      <b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</font>
    <font>
      <sz val="11"/>
      <color rgb="FF000000"/>
      <name val="Aptos Narrow"/>
      <family val="2"/>
    </font>
    <font>
      <b/>
      <sz val="12"/>
      <color theme="0"/>
      <name val="Calibri"/>
      <family val="2"/>
      <scheme val="minor"/>
    </font>
    <font>
      <sz val="11"/>
      <name val="Arial"/>
    </font>
  </fonts>
  <fills count="1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E7F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 style="hair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/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1" fillId="0" borderId="0"/>
    <xf numFmtId="44" fontId="2" fillId="0" borderId="0" applyFont="0" applyFill="0" applyBorder="0" applyAlignment="0" applyProtection="0"/>
  </cellStyleXfs>
  <cellXfs count="221">
    <xf numFmtId="0" fontId="0" fillId="0" borderId="0" xfId="0"/>
    <xf numFmtId="0" fontId="3" fillId="0" borderId="0" xfId="0" applyFont="1" applyAlignment="1">
      <alignment horizontal="left"/>
    </xf>
    <xf numFmtId="0" fontId="4" fillId="0" borderId="1" xfId="0" applyFont="1" applyBorder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center"/>
    </xf>
    <xf numFmtId="0" fontId="5" fillId="0" borderId="4" xfId="0" applyFont="1" applyBorder="1"/>
    <xf numFmtId="0" fontId="6" fillId="0" borderId="4" xfId="0" applyFont="1" applyBorder="1" applyAlignment="1">
      <alignment horizontal="center"/>
    </xf>
    <xf numFmtId="0" fontId="8" fillId="3" borderId="0" xfId="0" applyFont="1" applyFill="1"/>
    <xf numFmtId="0" fontId="5" fillId="0" borderId="0" xfId="0" applyFont="1" applyAlignment="1">
      <alignment vertical="top"/>
    </xf>
    <xf numFmtId="0" fontId="5" fillId="0" borderId="0" xfId="0" applyFont="1" applyAlignment="1">
      <alignment vertical="center"/>
    </xf>
    <xf numFmtId="9" fontId="6" fillId="0" borderId="0" xfId="1" applyFont="1" applyAlignment="1">
      <alignment horizontal="center"/>
    </xf>
    <xf numFmtId="1" fontId="6" fillId="0" borderId="0" xfId="0" applyNumberFormat="1" applyFont="1" applyAlignment="1">
      <alignment horizontal="center"/>
    </xf>
    <xf numFmtId="1" fontId="6" fillId="0" borderId="4" xfId="0" applyNumberFormat="1" applyFont="1" applyBorder="1" applyAlignment="1">
      <alignment horizontal="center"/>
    </xf>
    <xf numFmtId="9" fontId="6" fillId="0" borderId="4" xfId="1" applyFont="1" applyBorder="1" applyAlignment="1">
      <alignment horizontal="center"/>
    </xf>
    <xf numFmtId="0" fontId="5" fillId="3" borderId="0" xfId="0" applyFont="1" applyFill="1"/>
    <xf numFmtId="0" fontId="11" fillId="5" borderId="5" xfId="0" applyFont="1" applyFill="1" applyBorder="1" applyAlignment="1">
      <alignment horizontal="center" vertical="center"/>
    </xf>
    <xf numFmtId="3" fontId="11" fillId="5" borderId="5" xfId="0" applyNumberFormat="1" applyFont="1" applyFill="1" applyBorder="1" applyAlignment="1">
      <alignment horizontal="center" vertical="center"/>
    </xf>
    <xf numFmtId="9" fontId="11" fillId="5" borderId="5" xfId="0" applyNumberFormat="1" applyFont="1" applyFill="1" applyBorder="1" applyAlignment="1">
      <alignment horizontal="center" vertical="center"/>
    </xf>
    <xf numFmtId="0" fontId="11" fillId="5" borderId="5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/>
    </xf>
    <xf numFmtId="9" fontId="5" fillId="3" borderId="5" xfId="1" applyFont="1" applyFill="1" applyBorder="1" applyAlignment="1">
      <alignment horizontal="center"/>
    </xf>
    <xf numFmtId="0" fontId="9" fillId="4" borderId="5" xfId="0" applyFont="1" applyFill="1" applyBorder="1" applyAlignment="1">
      <alignment horizontal="center" vertical="center"/>
    </xf>
    <xf numFmtId="3" fontId="5" fillId="3" borderId="5" xfId="0" applyNumberFormat="1" applyFont="1" applyFill="1" applyBorder="1" applyAlignment="1">
      <alignment horizontal="center" vertical="center"/>
    </xf>
    <xf numFmtId="9" fontId="12" fillId="5" borderId="5" xfId="0" applyNumberFormat="1" applyFont="1" applyFill="1" applyBorder="1" applyAlignment="1">
      <alignment horizontal="center" vertical="center"/>
    </xf>
    <xf numFmtId="3" fontId="12" fillId="5" borderId="5" xfId="0" applyNumberFormat="1" applyFont="1" applyFill="1" applyBorder="1" applyAlignment="1">
      <alignment horizontal="center" vertical="center"/>
    </xf>
    <xf numFmtId="0" fontId="5" fillId="7" borderId="0" xfId="0" applyFont="1" applyFill="1"/>
    <xf numFmtId="1" fontId="5" fillId="0" borderId="0" xfId="1" applyNumberFormat="1" applyFont="1"/>
    <xf numFmtId="0" fontId="13" fillId="7" borderId="0" xfId="0" applyFont="1" applyFill="1"/>
    <xf numFmtId="9" fontId="13" fillId="8" borderId="5" xfId="1" applyFont="1" applyFill="1" applyBorder="1" applyAlignment="1">
      <alignment horizontal="center" vertical="center"/>
    </xf>
    <xf numFmtId="0" fontId="8" fillId="5" borderId="5" xfId="0" applyFont="1" applyFill="1" applyBorder="1" applyAlignment="1">
      <alignment horizontal="center" vertical="center"/>
    </xf>
    <xf numFmtId="0" fontId="8" fillId="5" borderId="5" xfId="0" applyFont="1" applyFill="1" applyBorder="1" applyAlignment="1">
      <alignment horizontal="center" vertical="center" wrapText="1"/>
    </xf>
    <xf numFmtId="9" fontId="8" fillId="5" borderId="5" xfId="0" applyNumberFormat="1" applyFont="1" applyFill="1" applyBorder="1" applyAlignment="1">
      <alignment horizontal="center" vertical="center"/>
    </xf>
    <xf numFmtId="0" fontId="5" fillId="9" borderId="0" xfId="0" applyFont="1" applyFill="1"/>
    <xf numFmtId="164" fontId="13" fillId="8" borderId="5" xfId="0" applyNumberFormat="1" applyFont="1" applyFill="1" applyBorder="1" applyAlignment="1">
      <alignment horizontal="center" vertical="center"/>
    </xf>
    <xf numFmtId="164" fontId="5" fillId="3" borderId="5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3" fontId="5" fillId="3" borderId="5" xfId="0" applyNumberFormat="1" applyFont="1" applyFill="1" applyBorder="1" applyAlignment="1">
      <alignment horizontal="center"/>
    </xf>
    <xf numFmtId="3" fontId="5" fillId="3" borderId="7" xfId="0" applyNumberFormat="1" applyFont="1" applyFill="1" applyBorder="1" applyAlignment="1">
      <alignment horizontal="center" vertical="center"/>
    </xf>
    <xf numFmtId="9" fontId="13" fillId="8" borderId="7" xfId="1" applyFont="1" applyFill="1" applyBorder="1" applyAlignment="1">
      <alignment horizontal="center" vertical="center"/>
    </xf>
    <xf numFmtId="164" fontId="5" fillId="3" borderId="7" xfId="0" applyNumberFormat="1" applyFont="1" applyFill="1" applyBorder="1" applyAlignment="1">
      <alignment horizontal="center" vertical="center"/>
    </xf>
    <xf numFmtId="164" fontId="13" fillId="8" borderId="7" xfId="0" applyNumberFormat="1" applyFont="1" applyFill="1" applyBorder="1" applyAlignment="1">
      <alignment horizontal="center" vertical="center"/>
    </xf>
    <xf numFmtId="165" fontId="5" fillId="3" borderId="5" xfId="0" applyNumberFormat="1" applyFont="1" applyFill="1" applyBorder="1" applyAlignment="1">
      <alignment horizontal="center"/>
    </xf>
    <xf numFmtId="3" fontId="14" fillId="3" borderId="5" xfId="0" applyNumberFormat="1" applyFont="1" applyFill="1" applyBorder="1" applyAlignment="1">
      <alignment horizontal="center" vertical="center"/>
    </xf>
    <xf numFmtId="9" fontId="15" fillId="8" borderId="5" xfId="1" applyFont="1" applyFill="1" applyBorder="1" applyAlignment="1">
      <alignment horizontal="center" vertical="center"/>
    </xf>
    <xf numFmtId="164" fontId="14" fillId="3" borderId="5" xfId="0" applyNumberFormat="1" applyFont="1" applyFill="1" applyBorder="1" applyAlignment="1">
      <alignment horizontal="center" vertical="center"/>
    </xf>
    <xf numFmtId="164" fontId="15" fillId="8" borderId="5" xfId="0" applyNumberFormat="1" applyFont="1" applyFill="1" applyBorder="1" applyAlignment="1">
      <alignment horizontal="center" vertical="center"/>
    </xf>
    <xf numFmtId="3" fontId="14" fillId="3" borderId="7" xfId="0" applyNumberFormat="1" applyFont="1" applyFill="1" applyBorder="1" applyAlignment="1">
      <alignment horizontal="center" vertical="center"/>
    </xf>
    <xf numFmtId="9" fontId="15" fillId="8" borderId="7" xfId="1" applyFont="1" applyFill="1" applyBorder="1" applyAlignment="1">
      <alignment horizontal="center" vertical="center"/>
    </xf>
    <xf numFmtId="164" fontId="14" fillId="3" borderId="7" xfId="0" applyNumberFormat="1" applyFont="1" applyFill="1" applyBorder="1" applyAlignment="1">
      <alignment horizontal="center" vertical="center"/>
    </xf>
    <xf numFmtId="164" fontId="15" fillId="8" borderId="7" xfId="0" applyNumberFormat="1" applyFont="1" applyFill="1" applyBorder="1" applyAlignment="1">
      <alignment horizontal="center" vertical="center"/>
    </xf>
    <xf numFmtId="0" fontId="16" fillId="4" borderId="5" xfId="0" applyFont="1" applyFill="1" applyBorder="1" applyAlignment="1">
      <alignment horizontal="center" vertical="center"/>
    </xf>
    <xf numFmtId="0" fontId="14" fillId="0" borderId="0" xfId="0" applyFont="1"/>
    <xf numFmtId="0" fontId="14" fillId="0" borderId="0" xfId="0" applyFont="1" applyAlignment="1">
      <alignment vertical="center"/>
    </xf>
    <xf numFmtId="0" fontId="9" fillId="4" borderId="0" xfId="0" applyFont="1" applyFill="1" applyAlignment="1">
      <alignment horizontal="centerContinuous" vertical="center"/>
    </xf>
    <xf numFmtId="0" fontId="9" fillId="4" borderId="6" xfId="0" applyFont="1" applyFill="1" applyBorder="1" applyAlignment="1">
      <alignment horizontal="centerContinuous" vertic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9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17" fontId="9" fillId="4" borderId="0" xfId="0" quotePrefix="1" applyNumberFormat="1" applyFont="1" applyFill="1" applyAlignment="1">
      <alignment horizontal="centerContinuous" vertical="center"/>
    </xf>
    <xf numFmtId="0" fontId="3" fillId="0" borderId="0" xfId="0" quotePrefix="1" applyFont="1" applyAlignment="1">
      <alignment horizontal="left"/>
    </xf>
    <xf numFmtId="164" fontId="12" fillId="5" borderId="5" xfId="0" applyNumberFormat="1" applyFont="1" applyFill="1" applyBorder="1" applyAlignment="1">
      <alignment horizontal="center" vertical="center"/>
    </xf>
    <xf numFmtId="0" fontId="17" fillId="0" borderId="0" xfId="0" applyFont="1"/>
    <xf numFmtId="9" fontId="3" fillId="0" borderId="0" xfId="1" applyFont="1" applyBorder="1" applyAlignment="1">
      <alignment horizontal="center"/>
    </xf>
    <xf numFmtId="0" fontId="0" fillId="3" borderId="0" xfId="0" applyFill="1" applyAlignment="1">
      <alignment horizontal="center"/>
    </xf>
    <xf numFmtId="1" fontId="3" fillId="0" borderId="0" xfId="1" applyNumberFormat="1" applyFont="1" applyBorder="1" applyAlignment="1">
      <alignment horizontal="center"/>
    </xf>
    <xf numFmtId="0" fontId="18" fillId="3" borderId="0" xfId="0" applyFont="1" applyFill="1"/>
    <xf numFmtId="0" fontId="18" fillId="0" borderId="0" xfId="0" applyFont="1"/>
    <xf numFmtId="0" fontId="19" fillId="0" borderId="0" xfId="0" applyFont="1"/>
    <xf numFmtId="9" fontId="6" fillId="3" borderId="11" xfId="1" applyFont="1" applyFill="1" applyBorder="1" applyAlignment="1">
      <alignment horizontal="center"/>
    </xf>
    <xf numFmtId="165" fontId="6" fillId="3" borderId="11" xfId="1" applyNumberFormat="1" applyFont="1" applyFill="1" applyBorder="1" applyAlignment="1">
      <alignment horizontal="center"/>
    </xf>
    <xf numFmtId="165" fontId="6" fillId="3" borderId="3" xfId="1" applyNumberFormat="1" applyFont="1" applyFill="1" applyBorder="1" applyAlignment="1">
      <alignment horizontal="center"/>
    </xf>
    <xf numFmtId="0" fontId="20" fillId="0" borderId="0" xfId="0" applyFont="1" applyAlignment="1">
      <alignment horizontal="right" vertical="top"/>
    </xf>
    <xf numFmtId="166" fontId="9" fillId="4" borderId="0" xfId="0" applyNumberFormat="1" applyFont="1" applyFill="1" applyAlignment="1">
      <alignment horizontal="centerContinuous" vertical="center"/>
    </xf>
    <xf numFmtId="166" fontId="17" fillId="0" borderId="0" xfId="0" applyNumberFormat="1" applyFont="1" applyAlignment="1">
      <alignment horizontal="left"/>
    </xf>
    <xf numFmtId="0" fontId="6" fillId="3" borderId="0" xfId="0" applyFont="1" applyFill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3" borderId="0" xfId="0" quotePrefix="1" applyFont="1" applyFill="1" applyAlignment="1" applyProtection="1">
      <alignment horizontal="center"/>
      <protection locked="0"/>
    </xf>
    <xf numFmtId="166" fontId="19" fillId="3" borderId="0" xfId="0" applyNumberFormat="1" applyFont="1" applyFill="1" applyAlignment="1" applyProtection="1">
      <alignment horizontal="left"/>
      <protection locked="0"/>
    </xf>
    <xf numFmtId="0" fontId="3" fillId="3" borderId="0" xfId="0" applyFont="1" applyFill="1" applyAlignment="1">
      <alignment horizontal="center"/>
    </xf>
    <xf numFmtId="0" fontId="21" fillId="3" borderId="0" xfId="0" applyFont="1" applyFill="1" applyAlignment="1">
      <alignment horizontal="left"/>
    </xf>
    <xf numFmtId="0" fontId="21" fillId="3" borderId="0" xfId="0" applyFont="1" applyFill="1" applyAlignment="1">
      <alignment horizontal="center"/>
    </xf>
    <xf numFmtId="0" fontId="22" fillId="3" borderId="0" xfId="0" applyFont="1" applyFill="1" applyAlignment="1">
      <alignment horizontal="center"/>
    </xf>
    <xf numFmtId="0" fontId="22" fillId="3" borderId="0" xfId="0" applyFont="1" applyFill="1"/>
    <xf numFmtId="0" fontId="3" fillId="3" borderId="0" xfId="0" applyFont="1" applyFill="1"/>
    <xf numFmtId="0" fontId="3" fillId="3" borderId="0" xfId="0" applyFont="1" applyFill="1" applyAlignment="1">
      <alignment horizontal="left"/>
    </xf>
    <xf numFmtId="1" fontId="23" fillId="3" borderId="0" xfId="0" applyNumberFormat="1" applyFont="1" applyFill="1" applyAlignment="1">
      <alignment horizontal="center"/>
    </xf>
    <xf numFmtId="0" fontId="3" fillId="3" borderId="13" xfId="0" applyFont="1" applyFill="1" applyBorder="1" applyAlignment="1">
      <alignment horizontal="center"/>
    </xf>
    <xf numFmtId="168" fontId="24" fillId="3" borderId="13" xfId="0" applyNumberFormat="1" applyFont="1" applyFill="1" applyBorder="1" applyAlignment="1">
      <alignment wrapText="1"/>
    </xf>
    <xf numFmtId="168" fontId="24" fillId="3" borderId="13" xfId="0" applyNumberFormat="1" applyFont="1" applyFill="1" applyBorder="1" applyAlignment="1">
      <alignment horizontal="center" wrapText="1"/>
    </xf>
    <xf numFmtId="168" fontId="24" fillId="3" borderId="0" xfId="0" applyNumberFormat="1" applyFont="1" applyFill="1" applyAlignment="1">
      <alignment wrapText="1"/>
    </xf>
    <xf numFmtId="168" fontId="24" fillId="3" borderId="13" xfId="0" applyNumberFormat="1" applyFont="1" applyFill="1" applyBorder="1" applyAlignment="1">
      <alignment horizontal="left" wrapText="1"/>
    </xf>
    <xf numFmtId="168" fontId="25" fillId="3" borderId="0" xfId="0" applyNumberFormat="1" applyFont="1" applyFill="1" applyAlignment="1">
      <alignment horizontal="left" wrapText="1"/>
    </xf>
    <xf numFmtId="168" fontId="25" fillId="3" borderId="0" xfId="0" applyNumberFormat="1" applyFont="1" applyFill="1" applyAlignment="1">
      <alignment wrapText="1"/>
    </xf>
    <xf numFmtId="168" fontId="25" fillId="3" borderId="0" xfId="0" applyNumberFormat="1" applyFont="1" applyFill="1" applyAlignment="1">
      <alignment horizontal="center" wrapText="1"/>
    </xf>
    <xf numFmtId="1" fontId="3" fillId="3" borderId="0" xfId="0" applyNumberFormat="1" applyFont="1" applyFill="1" applyAlignment="1">
      <alignment horizontal="center"/>
    </xf>
    <xf numFmtId="0" fontId="22" fillId="3" borderId="14" xfId="0" applyFont="1" applyFill="1" applyBorder="1"/>
    <xf numFmtId="0" fontId="22" fillId="3" borderId="14" xfId="0" applyFont="1" applyFill="1" applyBorder="1" applyAlignment="1">
      <alignment horizontal="center"/>
    </xf>
    <xf numFmtId="0" fontId="22" fillId="3" borderId="12" xfId="0" applyFont="1" applyFill="1" applyBorder="1" applyAlignment="1">
      <alignment horizontal="center"/>
    </xf>
    <xf numFmtId="0" fontId="22" fillId="10" borderId="14" xfId="0" applyFont="1" applyFill="1" applyBorder="1" applyAlignment="1">
      <alignment horizontal="center"/>
    </xf>
    <xf numFmtId="0" fontId="22" fillId="3" borderId="14" xfId="0" quotePrefix="1" applyFont="1" applyFill="1" applyBorder="1" applyAlignment="1">
      <alignment horizontal="left"/>
    </xf>
    <xf numFmtId="0" fontId="3" fillId="3" borderId="14" xfId="0" applyFont="1" applyFill="1" applyBorder="1" applyAlignment="1">
      <alignment horizontal="left"/>
    </xf>
    <xf numFmtId="167" fontId="26" fillId="3" borderId="14" xfId="0" applyNumberFormat="1" applyFont="1" applyFill="1" applyBorder="1" applyAlignment="1">
      <alignment horizontal="left"/>
    </xf>
    <xf numFmtId="0" fontId="3" fillId="3" borderId="14" xfId="0" applyFont="1" applyFill="1" applyBorder="1" applyAlignment="1">
      <alignment horizontal="center"/>
    </xf>
    <xf numFmtId="0" fontId="22" fillId="3" borderId="0" xfId="0" applyFont="1" applyFill="1" applyAlignment="1">
      <alignment horizontal="left"/>
    </xf>
    <xf numFmtId="0" fontId="22" fillId="3" borderId="12" xfId="0" applyFont="1" applyFill="1" applyBorder="1"/>
    <xf numFmtId="0" fontId="22" fillId="10" borderId="12" xfId="0" applyFont="1" applyFill="1" applyBorder="1" applyAlignment="1">
      <alignment horizontal="center"/>
    </xf>
    <xf numFmtId="0" fontId="3" fillId="3" borderId="12" xfId="0" applyFont="1" applyFill="1" applyBorder="1" applyAlignment="1">
      <alignment horizontal="left"/>
    </xf>
    <xf numFmtId="167" fontId="26" fillId="3" borderId="12" xfId="0" applyNumberFormat="1" applyFont="1" applyFill="1" applyBorder="1" applyAlignment="1">
      <alignment horizontal="left"/>
    </xf>
    <xf numFmtId="0" fontId="3" fillId="3" borderId="12" xfId="0" applyFont="1" applyFill="1" applyBorder="1" applyAlignment="1">
      <alignment horizontal="center"/>
    </xf>
    <xf numFmtId="0" fontId="22" fillId="3" borderId="12" xfId="0" quotePrefix="1" applyFont="1" applyFill="1" applyBorder="1" applyAlignment="1">
      <alignment horizontal="left"/>
    </xf>
    <xf numFmtId="0" fontId="22" fillId="3" borderId="12" xfId="0" applyFont="1" applyFill="1" applyBorder="1" applyAlignment="1">
      <alignment horizontal="left"/>
    </xf>
    <xf numFmtId="0" fontId="22" fillId="3" borderId="12" xfId="0" applyFont="1" applyFill="1" applyBorder="1" applyAlignment="1">
      <alignment vertical="center"/>
    </xf>
    <xf numFmtId="0" fontId="22" fillId="10" borderId="12" xfId="0" applyFont="1" applyFill="1" applyBorder="1" applyAlignment="1">
      <alignment horizontal="center" vertical="center"/>
    </xf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22" fillId="10" borderId="12" xfId="0" quotePrefix="1" applyFont="1" applyFill="1" applyBorder="1" applyAlignment="1">
      <alignment horizontal="center"/>
    </xf>
    <xf numFmtId="1" fontId="22" fillId="3" borderId="12" xfId="0" applyNumberFormat="1" applyFont="1" applyFill="1" applyBorder="1"/>
    <xf numFmtId="1" fontId="22" fillId="3" borderId="12" xfId="0" applyNumberFormat="1" applyFont="1" applyFill="1" applyBorder="1" applyAlignment="1">
      <alignment horizontal="left"/>
    </xf>
    <xf numFmtId="1" fontId="3" fillId="3" borderId="0" xfId="0" applyNumberFormat="1" applyFont="1" applyFill="1"/>
    <xf numFmtId="1" fontId="3" fillId="0" borderId="0" xfId="0" applyNumberFormat="1" applyFont="1"/>
    <xf numFmtId="1" fontId="22" fillId="3" borderId="0" xfId="0" applyNumberFormat="1" applyFont="1" applyFill="1"/>
    <xf numFmtId="1" fontId="22" fillId="10" borderId="12" xfId="0" applyNumberFormat="1" applyFont="1" applyFill="1" applyBorder="1" applyAlignment="1">
      <alignment horizontal="center"/>
    </xf>
    <xf numFmtId="0" fontId="22" fillId="3" borderId="12" xfId="0" quotePrefix="1" applyFont="1" applyFill="1" applyBorder="1"/>
    <xf numFmtId="0" fontId="0" fillId="3" borderId="0" xfId="0" applyFill="1"/>
    <xf numFmtId="168" fontId="24" fillId="3" borderId="13" xfId="0" applyNumberFormat="1" applyFont="1" applyFill="1" applyBorder="1" applyAlignment="1">
      <alignment vertical="top" wrapText="1"/>
    </xf>
    <xf numFmtId="168" fontId="25" fillId="3" borderId="0" xfId="0" applyNumberFormat="1" applyFont="1" applyFill="1" applyAlignment="1">
      <alignment vertical="top" wrapText="1"/>
    </xf>
    <xf numFmtId="168" fontId="25" fillId="3" borderId="0" xfId="0" applyNumberFormat="1" applyFont="1" applyFill="1" applyAlignment="1">
      <alignment horizontal="center" vertical="top" wrapText="1"/>
    </xf>
    <xf numFmtId="168" fontId="24" fillId="3" borderId="0" xfId="0" applyNumberFormat="1" applyFont="1" applyFill="1" applyAlignment="1">
      <alignment vertical="top" wrapText="1"/>
    </xf>
    <xf numFmtId="0" fontId="5" fillId="2" borderId="0" xfId="0" applyFont="1" applyFill="1" applyAlignment="1">
      <alignment horizontal="left" vertical="center" indent="1"/>
    </xf>
    <xf numFmtId="0" fontId="5" fillId="2" borderId="4" xfId="0" applyFont="1" applyFill="1" applyBorder="1" applyAlignment="1">
      <alignment horizontal="left" vertical="center" indent="1"/>
    </xf>
    <xf numFmtId="0" fontId="16" fillId="4" borderId="0" xfId="0" applyFont="1" applyFill="1" applyAlignment="1">
      <alignment horizontal="left" vertical="center" indent="1"/>
    </xf>
    <xf numFmtId="0" fontId="14" fillId="2" borderId="0" xfId="0" applyFont="1" applyFill="1" applyAlignment="1">
      <alignment horizontal="left" vertical="center" indent="1"/>
    </xf>
    <xf numFmtId="0" fontId="14" fillId="2" borderId="4" xfId="0" applyFont="1" applyFill="1" applyBorder="1" applyAlignment="1">
      <alignment horizontal="left" vertical="center" indent="1"/>
    </xf>
    <xf numFmtId="0" fontId="5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top"/>
    </xf>
    <xf numFmtId="0" fontId="8" fillId="3" borderId="0" xfId="0" applyFont="1" applyFill="1" applyAlignment="1">
      <alignment horizontal="center"/>
    </xf>
    <xf numFmtId="0" fontId="5" fillId="9" borderId="0" xfId="0" applyFont="1" applyFill="1" applyAlignment="1">
      <alignment horizontal="center"/>
    </xf>
    <xf numFmtId="0" fontId="9" fillId="4" borderId="0" xfId="0" applyFont="1" applyFill="1" applyAlignment="1">
      <alignment horizontal="left" vertical="center" indent="1"/>
    </xf>
    <xf numFmtId="0" fontId="5" fillId="7" borderId="0" xfId="0" applyFont="1" applyFill="1" applyAlignment="1">
      <alignment horizontal="left" indent="1"/>
    </xf>
    <xf numFmtId="0" fontId="13" fillId="2" borderId="0" xfId="0" applyFont="1" applyFill="1" applyAlignment="1">
      <alignment horizontal="left" vertical="center" indent="1"/>
    </xf>
    <xf numFmtId="3" fontId="13" fillId="3" borderId="5" xfId="0" applyNumberFormat="1" applyFont="1" applyFill="1" applyBorder="1" applyAlignment="1">
      <alignment horizontal="center" vertical="center"/>
    </xf>
    <xf numFmtId="164" fontId="13" fillId="3" borderId="5" xfId="0" applyNumberFormat="1" applyFont="1" applyFill="1" applyBorder="1" applyAlignment="1">
      <alignment horizontal="center" vertical="center"/>
    </xf>
    <xf numFmtId="3" fontId="5" fillId="0" borderId="0" xfId="0" applyNumberFormat="1" applyFont="1" applyAlignment="1">
      <alignment vertical="center"/>
    </xf>
    <xf numFmtId="0" fontId="3" fillId="0" borderId="0" xfId="0" applyFont="1" applyAlignment="1">
      <alignment horizontal="left" indent="2"/>
    </xf>
    <xf numFmtId="0" fontId="27" fillId="0" borderId="0" xfId="0" applyFont="1" applyAlignment="1">
      <alignment horizontal="left"/>
    </xf>
    <xf numFmtId="0" fontId="28" fillId="0" borderId="0" xfId="0" applyFont="1" applyAlignment="1">
      <alignment horizontal="center"/>
    </xf>
    <xf numFmtId="0" fontId="4" fillId="0" borderId="0" xfId="0" applyFont="1" applyAlignment="1">
      <alignment horizontal="left" indent="1"/>
    </xf>
    <xf numFmtId="0" fontId="29" fillId="0" borderId="0" xfId="0" applyFont="1" applyAlignment="1">
      <alignment horizontal="left"/>
    </xf>
    <xf numFmtId="0" fontId="29" fillId="0" borderId="0" xfId="0" applyFont="1" applyAlignment="1">
      <alignment horizontal="center"/>
    </xf>
    <xf numFmtId="0" fontId="4" fillId="0" borderId="15" xfId="0" applyFont="1" applyBorder="1" applyAlignment="1">
      <alignment horizontal="center"/>
    </xf>
    <xf numFmtId="0" fontId="3" fillId="0" borderId="16" xfId="0" applyFont="1" applyBorder="1" applyAlignment="1" applyProtection="1">
      <alignment horizontal="center"/>
      <protection locked="0"/>
    </xf>
    <xf numFmtId="0" fontId="6" fillId="12" borderId="0" xfId="0" applyFont="1" applyFill="1" applyAlignment="1" applyProtection="1">
      <alignment horizontal="center"/>
      <protection locked="0"/>
    </xf>
    <xf numFmtId="9" fontId="6" fillId="12" borderId="11" xfId="1" applyFont="1" applyFill="1" applyBorder="1" applyAlignment="1">
      <alignment horizontal="center"/>
    </xf>
    <xf numFmtId="165" fontId="6" fillId="12" borderId="11" xfId="1" applyNumberFormat="1" applyFont="1" applyFill="1" applyBorder="1" applyAlignment="1">
      <alignment horizontal="center"/>
    </xf>
    <xf numFmtId="165" fontId="6" fillId="12" borderId="3" xfId="1" applyNumberFormat="1" applyFont="1" applyFill="1" applyBorder="1" applyAlignment="1">
      <alignment horizontal="center"/>
    </xf>
    <xf numFmtId="0" fontId="6" fillId="3" borderId="10" xfId="0" applyFont="1" applyFill="1" applyBorder="1" applyAlignment="1">
      <alignment horizontal="center"/>
    </xf>
    <xf numFmtId="0" fontId="1" fillId="0" borderId="0" xfId="2"/>
    <xf numFmtId="0" fontId="3" fillId="0" borderId="11" xfId="0" applyFont="1" applyBorder="1" applyAlignment="1">
      <alignment horizontal="center"/>
    </xf>
    <xf numFmtId="0" fontId="3" fillId="0" borderId="10" xfId="0" applyFont="1" applyBorder="1"/>
    <xf numFmtId="0" fontId="31" fillId="9" borderId="0" xfId="2" applyFont="1" applyFill="1" applyAlignment="1">
      <alignment vertical="center"/>
    </xf>
    <xf numFmtId="0" fontId="31" fillId="9" borderId="0" xfId="2" applyFont="1" applyFill="1"/>
    <xf numFmtId="0" fontId="32" fillId="0" borderId="0" xfId="2" applyFont="1" applyAlignment="1">
      <alignment vertical="center"/>
    </xf>
    <xf numFmtId="0" fontId="30" fillId="13" borderId="0" xfId="2" applyFont="1" applyFill="1"/>
    <xf numFmtId="0" fontId="6" fillId="14" borderId="0" xfId="0" applyFont="1" applyFill="1" applyAlignment="1" applyProtection="1">
      <alignment horizontal="center"/>
      <protection locked="0"/>
    </xf>
    <xf numFmtId="0" fontId="33" fillId="0" borderId="0" xfId="0" applyFont="1"/>
    <xf numFmtId="0" fontId="33" fillId="0" borderId="0" xfId="0" quotePrefix="1" applyFont="1"/>
    <xf numFmtId="14" fontId="33" fillId="0" borderId="0" xfId="0" applyNumberFormat="1" applyFont="1"/>
    <xf numFmtId="0" fontId="34" fillId="0" borderId="0" xfId="0" applyFont="1"/>
    <xf numFmtId="0" fontId="34" fillId="0" borderId="0" xfId="0" quotePrefix="1" applyFont="1"/>
    <xf numFmtId="0" fontId="0" fillId="9" borderId="0" xfId="0" applyFill="1"/>
    <xf numFmtId="0" fontId="6" fillId="14" borderId="10" xfId="0" applyFont="1" applyFill="1" applyBorder="1" applyAlignment="1">
      <alignment horizontal="center"/>
    </xf>
    <xf numFmtId="0" fontId="35" fillId="15" borderId="0" xfId="0" applyFont="1" applyFill="1"/>
    <xf numFmtId="1" fontId="6" fillId="12" borderId="11" xfId="1" applyNumberFormat="1" applyFont="1" applyFill="1" applyBorder="1" applyAlignment="1">
      <alignment horizontal="center"/>
    </xf>
    <xf numFmtId="0" fontId="34" fillId="16" borderId="0" xfId="0" applyFont="1" applyFill="1"/>
    <xf numFmtId="0" fontId="1" fillId="16" borderId="0" xfId="2" applyFill="1"/>
    <xf numFmtId="0" fontId="30" fillId="13" borderId="0" xfId="2" applyFont="1" applyFill="1" applyAlignment="1">
      <alignment horizontal="center" vertical="center"/>
    </xf>
    <xf numFmtId="0" fontId="1" fillId="0" borderId="0" xfId="2" applyAlignment="1">
      <alignment horizontal="center"/>
    </xf>
    <xf numFmtId="9" fontId="1" fillId="0" borderId="0" xfId="1" applyFont="1"/>
    <xf numFmtId="9" fontId="30" fillId="13" borderId="0" xfId="1" applyFont="1" applyFill="1" applyAlignment="1">
      <alignment horizontal="center" vertical="center"/>
    </xf>
    <xf numFmtId="169" fontId="1" fillId="0" borderId="0" xfId="3" applyNumberFormat="1" applyFont="1"/>
    <xf numFmtId="169" fontId="30" fillId="13" borderId="0" xfId="3" applyNumberFormat="1" applyFont="1" applyFill="1" applyAlignment="1">
      <alignment horizontal="center" vertical="center"/>
    </xf>
    <xf numFmtId="0" fontId="4" fillId="0" borderId="0" xfId="0" applyFont="1" applyAlignment="1">
      <alignment horizontal="center"/>
    </xf>
    <xf numFmtId="0" fontId="1" fillId="8" borderId="0" xfId="2" applyFill="1"/>
    <xf numFmtId="9" fontId="1" fillId="8" borderId="0" xfId="1" applyFont="1" applyFill="1"/>
    <xf numFmtId="169" fontId="1" fillId="8" borderId="0" xfId="3" applyNumberFormat="1" applyFont="1" applyFill="1"/>
    <xf numFmtId="0" fontId="31" fillId="0" borderId="0" xfId="2" applyFont="1" applyAlignment="1">
      <alignment vertical="center"/>
    </xf>
    <xf numFmtId="0" fontId="31" fillId="0" borderId="0" xfId="2" applyFont="1"/>
    <xf numFmtId="0" fontId="1" fillId="9" borderId="0" xfId="2" applyFill="1"/>
    <xf numFmtId="9" fontId="1" fillId="9" borderId="0" xfId="1" applyFont="1" applyFill="1"/>
    <xf numFmtId="0" fontId="6" fillId="0" borderId="10" xfId="0" applyFont="1" applyBorder="1" applyAlignment="1">
      <alignment horizontal="center"/>
    </xf>
    <xf numFmtId="0" fontId="6" fillId="0" borderId="11" xfId="0" applyFont="1" applyBorder="1" applyAlignment="1" applyProtection="1">
      <alignment horizontal="center"/>
      <protection locked="0"/>
    </xf>
    <xf numFmtId="9" fontId="6" fillId="0" borderId="11" xfId="1" applyFont="1" applyFill="1" applyBorder="1" applyAlignment="1">
      <alignment horizontal="center"/>
    </xf>
    <xf numFmtId="165" fontId="6" fillId="0" borderId="11" xfId="1" applyNumberFormat="1" applyFont="1" applyFill="1" applyBorder="1" applyAlignment="1">
      <alignment horizontal="center"/>
    </xf>
    <xf numFmtId="165" fontId="6" fillId="0" borderId="3" xfId="1" applyNumberFormat="1" applyFont="1" applyFill="1" applyBorder="1" applyAlignment="1">
      <alignment horizontal="center"/>
    </xf>
    <xf numFmtId="0" fontId="36" fillId="3" borderId="0" xfId="0" applyFont="1" applyFill="1" applyAlignment="1" applyProtection="1">
      <alignment horizontal="center"/>
      <protection locked="0"/>
    </xf>
    <xf numFmtId="0" fontId="36" fillId="3" borderId="10" xfId="0" applyFont="1" applyFill="1" applyBorder="1" applyAlignment="1">
      <alignment horizontal="center"/>
    </xf>
    <xf numFmtId="0" fontId="34" fillId="17" borderId="0" xfId="0" applyFont="1" applyFill="1" applyProtection="1">
      <protection locked="0"/>
    </xf>
    <xf numFmtId="0" fontId="34" fillId="17" borderId="0" xfId="0" applyFont="1" applyFill="1" applyAlignment="1" applyProtection="1">
      <alignment horizontal="center" vertical="center"/>
      <protection locked="0"/>
    </xf>
    <xf numFmtId="9" fontId="34" fillId="17" borderId="0" xfId="1" applyFont="1" applyFill="1" applyAlignment="1" applyProtection="1">
      <alignment horizontal="center" vertical="center"/>
      <protection locked="0"/>
    </xf>
    <xf numFmtId="169" fontId="34" fillId="17" borderId="0" xfId="3" applyNumberFormat="1" applyFont="1" applyFill="1" applyAlignment="1" applyProtection="1">
      <alignment horizontal="center" vertical="center"/>
      <protection locked="0"/>
    </xf>
    <xf numFmtId="0" fontId="1" fillId="17" borderId="0" xfId="2" applyFill="1" applyProtection="1">
      <protection locked="0"/>
    </xf>
    <xf numFmtId="0" fontId="1" fillId="17" borderId="0" xfId="2" applyFill="1" applyAlignment="1" applyProtection="1">
      <alignment horizontal="center" vertical="center"/>
      <protection locked="0"/>
    </xf>
    <xf numFmtId="9" fontId="1" fillId="17" borderId="0" xfId="1" applyFont="1" applyFill="1" applyAlignment="1" applyProtection="1">
      <alignment horizontal="center" vertical="center"/>
      <protection locked="0"/>
    </xf>
    <xf numFmtId="169" fontId="1" fillId="17" borderId="0" xfId="3" applyNumberFormat="1" applyFont="1" applyFill="1" applyAlignment="1" applyProtection="1">
      <alignment horizontal="center" vertical="center"/>
      <protection locked="0"/>
    </xf>
    <xf numFmtId="9" fontId="1" fillId="17" borderId="0" xfId="1" applyFont="1" applyFill="1" applyProtection="1">
      <protection locked="0"/>
    </xf>
    <xf numFmtId="169" fontId="1" fillId="17" borderId="0" xfId="3" applyNumberFormat="1" applyFont="1" applyFill="1" applyProtection="1">
      <protection locked="0"/>
    </xf>
    <xf numFmtId="0" fontId="6" fillId="11" borderId="11" xfId="0" applyFont="1" applyFill="1" applyBorder="1" applyAlignment="1">
      <alignment horizontal="center"/>
    </xf>
    <xf numFmtId="0" fontId="6" fillId="12" borderId="11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 vertical="center"/>
    </xf>
    <xf numFmtId="9" fontId="11" fillId="5" borderId="5" xfId="0" applyNumberFormat="1" applyFont="1" applyFill="1" applyBorder="1" applyAlignment="1">
      <alignment horizontal="center" vertical="center" wrapText="1"/>
    </xf>
    <xf numFmtId="0" fontId="32" fillId="0" borderId="0" xfId="2" applyFont="1" applyAlignment="1">
      <alignment horizontal="center"/>
    </xf>
    <xf numFmtId="165" fontId="5" fillId="0" borderId="0" xfId="0" applyNumberFormat="1" applyFont="1"/>
    <xf numFmtId="165" fontId="5" fillId="0" borderId="0" xfId="0" applyNumberFormat="1" applyFont="1" applyAlignment="1">
      <alignment vertical="center"/>
    </xf>
    <xf numFmtId="9" fontId="5" fillId="0" borderId="0" xfId="1" applyFont="1" applyAlignment="1">
      <alignment vertical="center"/>
    </xf>
    <xf numFmtId="9" fontId="5" fillId="0" borderId="0" xfId="1" applyFont="1"/>
  </cellXfs>
  <cellStyles count="4">
    <cellStyle name="Currency" xfId="3" builtinId="4"/>
    <cellStyle name="Normal" xfId="0" builtinId="0"/>
    <cellStyle name="Normal 2" xfId="2" xr:uid="{8DDB0ECD-7333-4BED-8A73-17574EAECE7A}"/>
    <cellStyle name="Percent" xfId="1" builtinId="5"/>
  </cellStyles>
  <dxfs count="31"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  <dxf>
      <font>
        <color theme="0"/>
      </font>
      <fill>
        <patternFill>
          <fgColor auto="1"/>
          <bgColor theme="0"/>
        </patternFill>
      </fill>
      <border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FFFE7F"/>
      <color rgb="FFCCCC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1AE515-3BDC-924B-BF39-01A850F5B9CA}">
  <sheetPr>
    <pageSetUpPr fitToPage="1"/>
  </sheetPr>
  <dimension ref="A1:S301"/>
  <sheetViews>
    <sheetView showGridLines="0" tabSelected="1" topLeftCell="B1" zoomScaleNormal="100" workbookViewId="0">
      <selection activeCell="K27" sqref="K27"/>
    </sheetView>
  </sheetViews>
  <sheetFormatPr defaultColWidth="10.83203125" defaultRowHeight="15.5" x14ac:dyDescent="0.35"/>
  <cols>
    <col min="1" max="1" width="10.83203125" style="137" customWidth="1"/>
    <col min="2" max="2" width="41.33203125" style="5" customWidth="1"/>
    <col min="3" max="3" width="24.83203125" style="5" customWidth="1"/>
    <col min="4" max="8" width="19.83203125" style="5" customWidth="1"/>
    <col min="9" max="12" width="15.83203125" style="5" customWidth="1"/>
    <col min="13" max="15" width="10.83203125" style="5"/>
    <col min="16" max="16" width="13.5" style="5" bestFit="1" customWidth="1"/>
    <col min="17" max="16384" width="10.83203125" style="5"/>
  </cols>
  <sheetData>
    <row r="1" spans="1:16" ht="12" customHeight="1" x14ac:dyDescent="0.35"/>
    <row r="2" spans="1:16" ht="30" customHeight="1" x14ac:dyDescent="0.35">
      <c r="B2" s="37" t="str">
        <f>WORKSHEET!B1</f>
        <v>VIP Service to Sales ROI</v>
      </c>
      <c r="H2" s="74"/>
    </row>
    <row r="3" spans="1:16" s="64" customFormat="1" ht="25" customHeight="1" x14ac:dyDescent="0.45">
      <c r="A3" s="138"/>
      <c r="B3" s="76">
        <f>WORKSHEET!B2</f>
        <v>45992</v>
      </c>
    </row>
    <row r="4" spans="1:16" ht="19" customHeight="1" x14ac:dyDescent="0.35"/>
    <row r="5" spans="1:16" ht="16" customHeight="1" x14ac:dyDescent="0.35">
      <c r="B5" s="214" t="s">
        <v>0</v>
      </c>
      <c r="C5" s="17"/>
      <c r="D5" s="18"/>
      <c r="E5" s="19"/>
      <c r="F5" s="19"/>
      <c r="G5" s="19"/>
      <c r="H5" s="19"/>
    </row>
    <row r="6" spans="1:16" ht="30" customHeight="1" x14ac:dyDescent="0.35">
      <c r="B6" s="214"/>
      <c r="C6" s="26">
        <f t="shared" ref="C6:H6" si="0">C10</f>
        <v>8522</v>
      </c>
      <c r="D6" s="26">
        <f t="shared" si="0"/>
        <v>1594</v>
      </c>
      <c r="E6" s="25">
        <f>IFERROR(E10,"-")</f>
        <v>0.18704529453180005</v>
      </c>
      <c r="F6" s="26">
        <f>F10</f>
        <v>721</v>
      </c>
      <c r="G6" s="26">
        <f>G10</f>
        <v>11.819694868238557</v>
      </c>
      <c r="H6" s="63">
        <f t="shared" si="0"/>
        <v>2.2108183079056865</v>
      </c>
      <c r="M6" s="220"/>
      <c r="P6" s="217"/>
    </row>
    <row r="7" spans="1:16" s="11" customFormat="1" ht="20.149999999999999" customHeight="1" x14ac:dyDescent="0.35">
      <c r="A7" s="139"/>
      <c r="B7" s="214"/>
      <c r="C7" s="17" t="s">
        <v>1</v>
      </c>
      <c r="D7" s="20" t="s">
        <v>2</v>
      </c>
      <c r="E7" s="19" t="s">
        <v>3</v>
      </c>
      <c r="F7" s="19" t="s">
        <v>4</v>
      </c>
      <c r="G7" s="19" t="s">
        <v>5</v>
      </c>
      <c r="H7" s="19" t="s">
        <v>6</v>
      </c>
    </row>
    <row r="8" spans="1:16" s="11" customFormat="1" ht="18" customHeight="1" x14ac:dyDescent="0.35">
      <c r="A8" s="139"/>
      <c r="B8" s="214"/>
      <c r="C8" s="31"/>
      <c r="D8" s="32"/>
      <c r="E8" s="33"/>
      <c r="F8" s="33"/>
      <c r="G8" s="33" t="s">
        <v>7</v>
      </c>
      <c r="H8" s="33"/>
    </row>
    <row r="9" spans="1:16" s="10" customFormat="1" ht="17.149999999999999" customHeight="1" x14ac:dyDescent="0.35">
      <c r="A9" s="140"/>
      <c r="B9" s="214"/>
      <c r="C9" s="20"/>
      <c r="D9" s="20"/>
      <c r="E9" s="17"/>
      <c r="F9" s="17"/>
      <c r="G9" s="17"/>
      <c r="H9" s="17"/>
    </row>
    <row r="10" spans="1:16" s="9" customFormat="1" ht="20.149999999999999" hidden="1" customHeight="1" x14ac:dyDescent="0.35">
      <c r="A10" s="141"/>
      <c r="B10" s="16" t="s">
        <v>8</v>
      </c>
      <c r="C10" s="38">
        <f>SUM(C14:C22)</f>
        <v>8522</v>
      </c>
      <c r="D10" s="38">
        <f>SUM(D14:D22)</f>
        <v>1594</v>
      </c>
      <c r="E10" s="22">
        <f>D10/C10</f>
        <v>0.18704529453180005</v>
      </c>
      <c r="F10" s="38">
        <f>SUM(F14:F22)</f>
        <v>721</v>
      </c>
      <c r="G10" s="21">
        <f>C10/F10</f>
        <v>11.819694868238557</v>
      </c>
      <c r="H10" s="21">
        <f>D10/F10</f>
        <v>2.2108183079056865</v>
      </c>
    </row>
    <row r="11" spans="1:16" s="9" customFormat="1" ht="20.149999999999999" hidden="1" customHeight="1" x14ac:dyDescent="0.35">
      <c r="A11" s="141"/>
      <c r="B11" s="16"/>
      <c r="C11" s="21"/>
      <c r="D11" s="21"/>
      <c r="E11" s="21"/>
      <c r="F11" s="21"/>
      <c r="G11" s="21"/>
      <c r="H11" s="21"/>
    </row>
    <row r="12" spans="1:16" s="9" customFormat="1" ht="6" customHeight="1" x14ac:dyDescent="0.35">
      <c r="A12" s="141"/>
      <c r="B12" s="16"/>
      <c r="C12" s="21"/>
      <c r="D12" s="21"/>
      <c r="E12" s="21"/>
      <c r="F12" s="21"/>
      <c r="G12" s="21"/>
      <c r="H12" s="21"/>
    </row>
    <row r="13" spans="1:16" ht="24" customHeight="1" x14ac:dyDescent="0.35">
      <c r="B13" s="143" t="s">
        <v>9</v>
      </c>
      <c r="C13" s="23" t="s">
        <v>10</v>
      </c>
      <c r="D13" s="23" t="s">
        <v>11</v>
      </c>
      <c r="E13" s="23" t="s">
        <v>12</v>
      </c>
      <c r="F13" s="23" t="s">
        <v>13</v>
      </c>
      <c r="G13" s="23" t="s">
        <v>14</v>
      </c>
      <c r="H13" s="23" t="s">
        <v>15</v>
      </c>
    </row>
    <row r="14" spans="1:16" s="11" customFormat="1" ht="20.149999999999999" customHeight="1" x14ac:dyDescent="0.35">
      <c r="A14" s="139"/>
      <c r="B14" s="145" t="s">
        <v>16</v>
      </c>
      <c r="C14" s="146">
        <f t="shared" ref="C14:C22" si="1">IF($B14="","",SUMIFS(G$210:G$290,$F$210:$F$290,$B14))</f>
        <v>2467</v>
      </c>
      <c r="D14" s="146">
        <f t="shared" ref="D14:D22" si="2">IF($B14="","",SUMIFS(H$210:H$290,$F$210:$F$290,$B14))</f>
        <v>447</v>
      </c>
      <c r="E14" s="30">
        <f t="shared" ref="E14:E22" si="3">IFERROR(D14/C14,"-")</f>
        <v>0.18119173084718282</v>
      </c>
      <c r="F14" s="146">
        <f t="shared" ref="F14:F22" si="4">IF($B14="","",SUMIFS(J$210:J$290,$F$210:$F$290,$B14))</f>
        <v>183</v>
      </c>
      <c r="G14" s="147">
        <f t="shared" ref="G14:G22" si="5">IF($B14="","",SUMIFS(K$210:K$290,$F$210:$F$290,$B14))</f>
        <v>13.480874316939891</v>
      </c>
      <c r="H14" s="35">
        <f t="shared" ref="H14:H22" si="6">IF($B14="","",SUMIFS(L$210:L$290,$F$210:$F$290,$B14))</f>
        <v>2.442622950819672</v>
      </c>
      <c r="M14" s="219"/>
      <c r="O14" s="218"/>
      <c r="P14" s="218"/>
    </row>
    <row r="15" spans="1:16" s="11" customFormat="1" ht="20.149999999999999" customHeight="1" x14ac:dyDescent="0.35">
      <c r="A15" s="139"/>
      <c r="B15" s="145" t="s">
        <v>17</v>
      </c>
      <c r="C15" s="146">
        <f t="shared" si="1"/>
        <v>295</v>
      </c>
      <c r="D15" s="146">
        <f t="shared" si="2"/>
        <v>21</v>
      </c>
      <c r="E15" s="30">
        <f t="shared" si="3"/>
        <v>7.1186440677966104E-2</v>
      </c>
      <c r="F15" s="146">
        <f t="shared" si="4"/>
        <v>35</v>
      </c>
      <c r="G15" s="147">
        <f t="shared" si="5"/>
        <v>8.4285714285714288</v>
      </c>
      <c r="H15" s="35">
        <f t="shared" si="6"/>
        <v>0.6</v>
      </c>
      <c r="M15" s="219"/>
      <c r="O15" s="218"/>
      <c r="P15" s="218"/>
    </row>
    <row r="16" spans="1:16" s="11" customFormat="1" ht="20.149999999999999" customHeight="1" x14ac:dyDescent="0.35">
      <c r="A16" s="139"/>
      <c r="B16" s="145" t="s">
        <v>18</v>
      </c>
      <c r="C16" s="146">
        <f t="shared" si="1"/>
        <v>517</v>
      </c>
      <c r="D16" s="146">
        <f t="shared" si="2"/>
        <v>82</v>
      </c>
      <c r="E16" s="30">
        <f t="shared" si="3"/>
        <v>0.15860735009671179</v>
      </c>
      <c r="F16" s="146">
        <f t="shared" si="4"/>
        <v>35</v>
      </c>
      <c r="G16" s="147">
        <f t="shared" si="5"/>
        <v>14.771428571428572</v>
      </c>
      <c r="H16" s="35">
        <f t="shared" si="6"/>
        <v>2.342857142857143</v>
      </c>
      <c r="M16" s="219"/>
      <c r="O16" s="218"/>
      <c r="P16" s="218"/>
    </row>
    <row r="17" spans="1:16" s="11" customFormat="1" ht="20.149999999999999" customHeight="1" x14ac:dyDescent="0.35">
      <c r="A17" s="139"/>
      <c r="B17" s="145" t="s">
        <v>19</v>
      </c>
      <c r="C17" s="146">
        <f t="shared" si="1"/>
        <v>797</v>
      </c>
      <c r="D17" s="146">
        <f t="shared" si="2"/>
        <v>229</v>
      </c>
      <c r="E17" s="30">
        <f t="shared" si="3"/>
        <v>0.28732747804265996</v>
      </c>
      <c r="F17" s="146">
        <f t="shared" si="4"/>
        <v>99</v>
      </c>
      <c r="G17" s="147">
        <f t="shared" si="5"/>
        <v>8.0505050505050502</v>
      </c>
      <c r="H17" s="35">
        <f t="shared" si="6"/>
        <v>2.3131313131313131</v>
      </c>
      <c r="M17" s="219"/>
      <c r="O17" s="218"/>
      <c r="P17" s="218"/>
    </row>
    <row r="18" spans="1:16" s="11" customFormat="1" ht="20.149999999999999" customHeight="1" x14ac:dyDescent="0.35">
      <c r="A18" s="139"/>
      <c r="B18" s="145" t="s">
        <v>20</v>
      </c>
      <c r="C18" s="146">
        <f t="shared" si="1"/>
        <v>603</v>
      </c>
      <c r="D18" s="146">
        <f t="shared" si="2"/>
        <v>214</v>
      </c>
      <c r="E18" s="30">
        <f t="shared" si="3"/>
        <v>0.35489220563847429</v>
      </c>
      <c r="F18" s="146">
        <f>IF($B18="","",SUMIFS(J$210:J$290,$F$210:$F$290,$B18))</f>
        <v>81</v>
      </c>
      <c r="G18" s="147">
        <f t="shared" si="5"/>
        <v>7.4444444444444446</v>
      </c>
      <c r="H18" s="35">
        <f t="shared" si="6"/>
        <v>2.6419753086419755</v>
      </c>
      <c r="M18" s="219"/>
      <c r="O18" s="218"/>
      <c r="P18" s="218"/>
    </row>
    <row r="19" spans="1:16" s="11" customFormat="1" ht="20.149999999999999" customHeight="1" x14ac:dyDescent="0.35">
      <c r="A19" s="139"/>
      <c r="B19" s="145" t="s">
        <v>21</v>
      </c>
      <c r="C19" s="146">
        <f t="shared" si="1"/>
        <v>1570</v>
      </c>
      <c r="D19" s="146">
        <f t="shared" si="2"/>
        <v>303</v>
      </c>
      <c r="E19" s="30">
        <f t="shared" si="3"/>
        <v>0.19299363057324842</v>
      </c>
      <c r="F19" s="146">
        <f t="shared" si="4"/>
        <v>116</v>
      </c>
      <c r="G19" s="147">
        <f t="shared" si="5"/>
        <v>13.53448275862069</v>
      </c>
      <c r="H19" s="35">
        <f t="shared" si="6"/>
        <v>2.6120689655172415</v>
      </c>
      <c r="M19" s="219"/>
      <c r="O19" s="218"/>
      <c r="P19" s="218"/>
    </row>
    <row r="20" spans="1:16" s="11" customFormat="1" ht="20.149999999999999" customHeight="1" x14ac:dyDescent="0.35">
      <c r="A20" s="139"/>
      <c r="B20" s="145" t="s">
        <v>22</v>
      </c>
      <c r="C20" s="146">
        <f t="shared" si="1"/>
        <v>1741</v>
      </c>
      <c r="D20" s="146">
        <f t="shared" si="2"/>
        <v>281</v>
      </c>
      <c r="E20" s="30">
        <f t="shared" si="3"/>
        <v>0.1614014933946008</v>
      </c>
      <c r="F20" s="146">
        <f t="shared" si="4"/>
        <v>157</v>
      </c>
      <c r="G20" s="147">
        <f t="shared" si="5"/>
        <v>11.089171974522293</v>
      </c>
      <c r="H20" s="35">
        <f t="shared" si="6"/>
        <v>1.7898089171974523</v>
      </c>
      <c r="M20" s="219"/>
      <c r="O20" s="218"/>
      <c r="P20" s="218"/>
    </row>
    <row r="21" spans="1:16" s="11" customFormat="1" ht="20.149999999999999" customHeight="1" x14ac:dyDescent="0.35">
      <c r="A21" s="139"/>
      <c r="B21" s="145" t="s">
        <v>23</v>
      </c>
      <c r="C21" s="146">
        <f t="shared" si="1"/>
        <v>532</v>
      </c>
      <c r="D21" s="146">
        <f t="shared" si="2"/>
        <v>17</v>
      </c>
      <c r="E21" s="30">
        <f t="shared" si="3"/>
        <v>3.1954887218045111E-2</v>
      </c>
      <c r="F21" s="146">
        <f t="shared" si="4"/>
        <v>15</v>
      </c>
      <c r="G21" s="147">
        <f t="shared" si="5"/>
        <v>35.466666666666669</v>
      </c>
      <c r="H21" s="35">
        <f t="shared" si="6"/>
        <v>1.1333333333333333</v>
      </c>
      <c r="M21" s="219"/>
      <c r="O21" s="218"/>
      <c r="P21" s="218"/>
    </row>
    <row r="22" spans="1:16" s="11" customFormat="1" ht="20.149999999999999" hidden="1" customHeight="1" x14ac:dyDescent="0.35">
      <c r="A22" s="139"/>
      <c r="B22" s="145"/>
      <c r="C22" s="146" t="str">
        <f t="shared" si="1"/>
        <v/>
      </c>
      <c r="D22" s="146" t="str">
        <f t="shared" si="2"/>
        <v/>
      </c>
      <c r="E22" s="30" t="str">
        <f t="shared" si="3"/>
        <v>-</v>
      </c>
      <c r="F22" s="146" t="str">
        <f t="shared" si="4"/>
        <v/>
      </c>
      <c r="G22" s="147" t="str">
        <f t="shared" si="5"/>
        <v/>
      </c>
      <c r="H22" s="35" t="str">
        <f t="shared" si="6"/>
        <v/>
      </c>
    </row>
    <row r="23" spans="1:16" ht="8.15" customHeight="1" x14ac:dyDescent="0.35">
      <c r="B23" s="144"/>
      <c r="C23" s="27"/>
      <c r="D23" s="27"/>
      <c r="E23" s="29"/>
      <c r="F23" s="27"/>
      <c r="G23" s="27"/>
      <c r="H23" s="29"/>
      <c r="I23" s="11"/>
      <c r="J23" s="11"/>
      <c r="K23" s="11"/>
      <c r="L23" s="11"/>
    </row>
    <row r="24" spans="1:16" s="11" customFormat="1" ht="18" customHeight="1" x14ac:dyDescent="0.35">
      <c r="A24" s="139">
        <v>1</v>
      </c>
      <c r="B24" s="132" t="str">
        <f t="shared" ref="B24:B68" si="7">IFERROR(VLOOKUP($A24,$R$210:$S$281,2,FALSE),"")</f>
        <v>Mercedes-Benz of San Diego</v>
      </c>
      <c r="C24" s="24">
        <f t="shared" ref="C24:C68" si="8">IF($B24="","",SUMIFS(G$210:G$290,$F$210:$F$290,$B24))</f>
        <v>672</v>
      </c>
      <c r="D24" s="24">
        <f t="shared" ref="D24:D68" si="9">IF($B24="","",SUMIFS(H$210:H$290,$F$210:$F$290,$B24))</f>
        <v>57</v>
      </c>
      <c r="E24" s="30">
        <f t="shared" ref="E24:E55" si="10">IFERROR(D24/C24,"-")</f>
        <v>8.4821428571428575E-2</v>
      </c>
      <c r="F24" s="24">
        <f t="shared" ref="F24:F68" si="11">IF($B24="","",SUMIFS(J$210:J$290,$F$210:$F$290,$B24))</f>
        <v>16</v>
      </c>
      <c r="G24" s="36">
        <f t="shared" ref="G24:G68" si="12">IF($B24="","",SUMIFS(K$210:K$290,$F$210:$F$290,$B24))</f>
        <v>42</v>
      </c>
      <c r="H24" s="35">
        <f t="shared" ref="H24:H68" si="13">IF($B24="","",SUMIFS(L$210:L$290,$F$210:$F$290,$B24))</f>
        <v>3.5625</v>
      </c>
    </row>
    <row r="25" spans="1:16" s="11" customFormat="1" ht="18" customHeight="1" x14ac:dyDescent="0.35">
      <c r="A25" s="139">
        <v>2</v>
      </c>
      <c r="B25" s="132" t="str">
        <f t="shared" si="7"/>
        <v>East Madison Toyota</v>
      </c>
      <c r="C25" s="24">
        <f t="shared" si="8"/>
        <v>532</v>
      </c>
      <c r="D25" s="24">
        <f t="shared" si="9"/>
        <v>17</v>
      </c>
      <c r="E25" s="30">
        <f t="shared" si="10"/>
        <v>3.1954887218045111E-2</v>
      </c>
      <c r="F25" s="24">
        <f t="shared" si="11"/>
        <v>15</v>
      </c>
      <c r="G25" s="36">
        <f t="shared" si="12"/>
        <v>35.466666666666669</v>
      </c>
      <c r="H25" s="35">
        <f t="shared" si="13"/>
        <v>1.1333333333333333</v>
      </c>
    </row>
    <row r="26" spans="1:16" s="11" customFormat="1" ht="18" customHeight="1" x14ac:dyDescent="0.35">
      <c r="A26" s="139">
        <v>3</v>
      </c>
      <c r="B26" s="132" t="str">
        <f t="shared" si="7"/>
        <v>Motorwerks MINI</v>
      </c>
      <c r="C26" s="24">
        <f t="shared" si="8"/>
        <v>120</v>
      </c>
      <c r="D26" s="24">
        <f t="shared" si="9"/>
        <v>11</v>
      </c>
      <c r="E26" s="30">
        <f t="shared" si="10"/>
        <v>9.166666666666666E-2</v>
      </c>
      <c r="F26" s="24">
        <f t="shared" si="11"/>
        <v>5</v>
      </c>
      <c r="G26" s="36">
        <f t="shared" si="12"/>
        <v>24</v>
      </c>
      <c r="H26" s="35">
        <f t="shared" si="13"/>
        <v>2.2000000000000002</v>
      </c>
    </row>
    <row r="27" spans="1:16" s="11" customFormat="1" ht="18" customHeight="1" x14ac:dyDescent="0.35">
      <c r="A27" s="139">
        <v>4</v>
      </c>
      <c r="B27" s="132" t="str">
        <f t="shared" si="7"/>
        <v>Volkswagen North Scottsdale</v>
      </c>
      <c r="C27" s="24">
        <f t="shared" si="8"/>
        <v>135</v>
      </c>
      <c r="D27" s="24">
        <f t="shared" si="9"/>
        <v>13</v>
      </c>
      <c r="E27" s="30">
        <f t="shared" si="10"/>
        <v>9.6296296296296297E-2</v>
      </c>
      <c r="F27" s="24">
        <f t="shared" si="11"/>
        <v>6</v>
      </c>
      <c r="G27" s="36">
        <f t="shared" si="12"/>
        <v>22.5</v>
      </c>
      <c r="H27" s="35">
        <f t="shared" si="13"/>
        <v>2.1666666666666665</v>
      </c>
    </row>
    <row r="28" spans="1:16" s="11" customFormat="1" ht="18" customHeight="1" x14ac:dyDescent="0.35">
      <c r="A28" s="139">
        <v>5</v>
      </c>
      <c r="B28" s="132" t="str">
        <f t="shared" si="7"/>
        <v>Porsche North Scottsdale</v>
      </c>
      <c r="C28" s="24">
        <f t="shared" si="8"/>
        <v>248</v>
      </c>
      <c r="D28" s="24">
        <f t="shared" si="9"/>
        <v>54</v>
      </c>
      <c r="E28" s="30">
        <f t="shared" si="10"/>
        <v>0.21774193548387097</v>
      </c>
      <c r="F28" s="24">
        <f t="shared" si="11"/>
        <v>12</v>
      </c>
      <c r="G28" s="36">
        <f t="shared" si="12"/>
        <v>20.666666666666668</v>
      </c>
      <c r="H28" s="35">
        <f t="shared" si="13"/>
        <v>4.5</v>
      </c>
    </row>
    <row r="29" spans="1:16" s="11" customFormat="1" ht="18" customHeight="1" x14ac:dyDescent="0.35">
      <c r="A29" s="139">
        <v>6</v>
      </c>
      <c r="B29" s="132" t="str">
        <f t="shared" si="7"/>
        <v>Motorwerks BMW</v>
      </c>
      <c r="C29" s="24">
        <f t="shared" si="8"/>
        <v>366</v>
      </c>
      <c r="D29" s="24">
        <f t="shared" si="9"/>
        <v>63</v>
      </c>
      <c r="E29" s="30">
        <f t="shared" si="10"/>
        <v>0.1721311475409836</v>
      </c>
      <c r="F29" s="24">
        <f t="shared" si="11"/>
        <v>18</v>
      </c>
      <c r="G29" s="36">
        <f t="shared" si="12"/>
        <v>20.333333333333332</v>
      </c>
      <c r="H29" s="35">
        <f t="shared" si="13"/>
        <v>3.5</v>
      </c>
    </row>
    <row r="30" spans="1:16" s="11" customFormat="1" ht="18" customHeight="1" x14ac:dyDescent="0.35">
      <c r="A30" s="139">
        <v>7</v>
      </c>
      <c r="B30" s="132" t="str">
        <f t="shared" si="7"/>
        <v>Round Rock Toyota</v>
      </c>
      <c r="C30" s="24">
        <f t="shared" si="8"/>
        <v>834</v>
      </c>
      <c r="D30" s="24">
        <f t="shared" si="9"/>
        <v>64</v>
      </c>
      <c r="E30" s="30">
        <f t="shared" si="10"/>
        <v>7.6738609112709827E-2</v>
      </c>
      <c r="F30" s="24">
        <f t="shared" si="11"/>
        <v>42</v>
      </c>
      <c r="G30" s="36">
        <f t="shared" si="12"/>
        <v>19.857142857142858</v>
      </c>
      <c r="H30" s="35">
        <f t="shared" si="13"/>
        <v>1.5238095238095237</v>
      </c>
    </row>
    <row r="31" spans="1:16" s="11" customFormat="1" ht="18" customHeight="1" x14ac:dyDescent="0.35">
      <c r="A31" s="139">
        <v>8</v>
      </c>
      <c r="B31" s="132" t="str">
        <f t="shared" si="7"/>
        <v>Tempe Honda</v>
      </c>
      <c r="C31" s="24">
        <f t="shared" si="8"/>
        <v>462</v>
      </c>
      <c r="D31" s="24">
        <f t="shared" si="9"/>
        <v>58</v>
      </c>
      <c r="E31" s="30">
        <f t="shared" si="10"/>
        <v>0.12554112554112554</v>
      </c>
      <c r="F31" s="24">
        <f t="shared" si="11"/>
        <v>25</v>
      </c>
      <c r="G31" s="36">
        <f t="shared" si="12"/>
        <v>18.48</v>
      </c>
      <c r="H31" s="35">
        <f t="shared" si="13"/>
        <v>2.3199999999999998</v>
      </c>
    </row>
    <row r="32" spans="1:16" s="11" customFormat="1" ht="18" customHeight="1" x14ac:dyDescent="0.35">
      <c r="A32" s="139">
        <v>9</v>
      </c>
      <c r="B32" s="132" t="str">
        <f t="shared" si="7"/>
        <v>Peter Pan BMW</v>
      </c>
      <c r="C32" s="24">
        <f t="shared" si="8"/>
        <v>217</v>
      </c>
      <c r="D32" s="24">
        <f t="shared" si="9"/>
        <v>55</v>
      </c>
      <c r="E32" s="30">
        <f t="shared" si="10"/>
        <v>0.25345622119815669</v>
      </c>
      <c r="F32" s="24">
        <f t="shared" si="11"/>
        <v>13</v>
      </c>
      <c r="G32" s="36">
        <f t="shared" si="12"/>
        <v>16.692307692307693</v>
      </c>
      <c r="H32" s="35">
        <f t="shared" si="13"/>
        <v>4.2307692307692308</v>
      </c>
    </row>
    <row r="33" spans="1:8" s="11" customFormat="1" ht="18" customHeight="1" x14ac:dyDescent="0.35">
      <c r="A33" s="139">
        <v>10</v>
      </c>
      <c r="B33" s="132" t="str">
        <f t="shared" si="7"/>
        <v>Lexus San Diego</v>
      </c>
      <c r="C33" s="24">
        <f t="shared" si="8"/>
        <v>259</v>
      </c>
      <c r="D33" s="24">
        <f t="shared" si="9"/>
        <v>41</v>
      </c>
      <c r="E33" s="30">
        <f t="shared" si="10"/>
        <v>0.15830115830115829</v>
      </c>
      <c r="F33" s="24">
        <f t="shared" si="11"/>
        <v>17</v>
      </c>
      <c r="G33" s="36">
        <f t="shared" si="12"/>
        <v>15.235294117647058</v>
      </c>
      <c r="H33" s="35">
        <f t="shared" si="13"/>
        <v>2.4117647058823528</v>
      </c>
    </row>
    <row r="34" spans="1:8" s="11" customFormat="1" ht="18" customHeight="1" x14ac:dyDescent="0.35">
      <c r="A34" s="139">
        <v>11</v>
      </c>
      <c r="B34" s="132" t="str">
        <f t="shared" si="7"/>
        <v>Lexus of Lakeway</v>
      </c>
      <c r="C34" s="24">
        <f t="shared" si="8"/>
        <v>140</v>
      </c>
      <c r="D34" s="24">
        <f t="shared" si="9"/>
        <v>28</v>
      </c>
      <c r="E34" s="30">
        <f t="shared" si="10"/>
        <v>0.2</v>
      </c>
      <c r="F34" s="24">
        <f t="shared" si="11"/>
        <v>10</v>
      </c>
      <c r="G34" s="36">
        <f t="shared" si="12"/>
        <v>14</v>
      </c>
      <c r="H34" s="35">
        <f t="shared" si="13"/>
        <v>2.8</v>
      </c>
    </row>
    <row r="35" spans="1:8" s="11" customFormat="1" ht="18" customHeight="1" x14ac:dyDescent="0.35">
      <c r="A35" s="139">
        <v>12</v>
      </c>
      <c r="B35" s="132" t="str">
        <f t="shared" si="7"/>
        <v>Audi North Scottsdale</v>
      </c>
      <c r="C35" s="24">
        <f t="shared" si="8"/>
        <v>137</v>
      </c>
      <c r="D35" s="24">
        <f t="shared" si="9"/>
        <v>25</v>
      </c>
      <c r="E35" s="30">
        <f t="shared" si="10"/>
        <v>0.18248175182481752</v>
      </c>
      <c r="F35" s="24">
        <f t="shared" si="11"/>
        <v>10</v>
      </c>
      <c r="G35" s="36">
        <f t="shared" si="12"/>
        <v>13.7</v>
      </c>
      <c r="H35" s="35">
        <f t="shared" si="13"/>
        <v>2.5</v>
      </c>
    </row>
    <row r="36" spans="1:8" s="11" customFormat="1" ht="18" customHeight="1" x14ac:dyDescent="0.35">
      <c r="A36" s="139">
        <v>13</v>
      </c>
      <c r="B36" s="132" t="str">
        <f t="shared" si="7"/>
        <v>Acura North Scottsdale</v>
      </c>
      <c r="C36" s="24">
        <f t="shared" si="8"/>
        <v>94</v>
      </c>
      <c r="D36" s="24">
        <f t="shared" si="9"/>
        <v>18</v>
      </c>
      <c r="E36" s="30">
        <f t="shared" si="10"/>
        <v>0.19148936170212766</v>
      </c>
      <c r="F36" s="24">
        <f t="shared" si="11"/>
        <v>7</v>
      </c>
      <c r="G36" s="36">
        <f t="shared" si="12"/>
        <v>13.428571428571429</v>
      </c>
      <c r="H36" s="35">
        <f t="shared" si="13"/>
        <v>2.5714285714285716</v>
      </c>
    </row>
    <row r="37" spans="1:8" s="11" customFormat="1" ht="18" customHeight="1" x14ac:dyDescent="0.35">
      <c r="A37" s="139">
        <v>14</v>
      </c>
      <c r="B37" s="132" t="str">
        <f t="shared" si="7"/>
        <v>BMW North Scottsdale</v>
      </c>
      <c r="C37" s="24">
        <f t="shared" si="8"/>
        <v>372</v>
      </c>
      <c r="D37" s="24">
        <f t="shared" si="9"/>
        <v>81</v>
      </c>
      <c r="E37" s="30">
        <f t="shared" si="10"/>
        <v>0.21774193548387097</v>
      </c>
      <c r="F37" s="24">
        <f t="shared" si="11"/>
        <v>28</v>
      </c>
      <c r="G37" s="36">
        <f t="shared" si="12"/>
        <v>13.285714285714286</v>
      </c>
      <c r="H37" s="35">
        <f t="shared" si="13"/>
        <v>2.8928571428571428</v>
      </c>
    </row>
    <row r="38" spans="1:8" ht="18" customHeight="1" x14ac:dyDescent="0.35">
      <c r="A38" s="139">
        <v>15</v>
      </c>
      <c r="B38" s="132" t="str">
        <f t="shared" si="7"/>
        <v>Lexus of Chandler</v>
      </c>
      <c r="C38" s="24">
        <f t="shared" si="8"/>
        <v>118</v>
      </c>
      <c r="D38" s="24">
        <f t="shared" si="9"/>
        <v>18</v>
      </c>
      <c r="E38" s="30">
        <f t="shared" si="10"/>
        <v>0.15254237288135594</v>
      </c>
      <c r="F38" s="24">
        <f t="shared" si="11"/>
        <v>9</v>
      </c>
      <c r="G38" s="36">
        <f t="shared" si="12"/>
        <v>13.111111111111111</v>
      </c>
      <c r="H38" s="35">
        <f t="shared" si="13"/>
        <v>2</v>
      </c>
    </row>
    <row r="39" spans="1:8" ht="18" customHeight="1" x14ac:dyDescent="0.35">
      <c r="A39" s="139">
        <v>16</v>
      </c>
      <c r="B39" s="132" t="str">
        <f t="shared" si="7"/>
        <v>Genesis of Round Rock</v>
      </c>
      <c r="C39" s="24">
        <f t="shared" si="8"/>
        <v>65</v>
      </c>
      <c r="D39" s="24">
        <f t="shared" si="9"/>
        <v>3</v>
      </c>
      <c r="E39" s="30">
        <f t="shared" si="10"/>
        <v>4.6153846153846156E-2</v>
      </c>
      <c r="F39" s="24">
        <f t="shared" si="11"/>
        <v>5</v>
      </c>
      <c r="G39" s="36">
        <f t="shared" si="12"/>
        <v>13</v>
      </c>
      <c r="H39" s="35">
        <f t="shared" si="13"/>
        <v>0.6</v>
      </c>
    </row>
    <row r="40" spans="1:8" ht="18" customHeight="1" x14ac:dyDescent="0.35">
      <c r="A40" s="139">
        <v>17</v>
      </c>
      <c r="B40" s="132" t="str">
        <f t="shared" si="7"/>
        <v>MINI North Scottsdale</v>
      </c>
      <c r="C40" s="24">
        <f t="shared" si="8"/>
        <v>52</v>
      </c>
      <c r="D40" s="24">
        <f t="shared" si="9"/>
        <v>7</v>
      </c>
      <c r="E40" s="30">
        <f t="shared" si="10"/>
        <v>0.13461538461538461</v>
      </c>
      <c r="F40" s="24">
        <f t="shared" si="11"/>
        <v>4</v>
      </c>
      <c r="G40" s="36">
        <f t="shared" si="12"/>
        <v>13</v>
      </c>
      <c r="H40" s="35">
        <f t="shared" si="13"/>
        <v>1.75</v>
      </c>
    </row>
    <row r="41" spans="1:8" ht="18" customHeight="1" x14ac:dyDescent="0.35">
      <c r="A41" s="139">
        <v>18</v>
      </c>
      <c r="B41" s="132" t="str">
        <f t="shared" si="7"/>
        <v>Toyota of Surprise</v>
      </c>
      <c r="C41" s="24">
        <f t="shared" si="8"/>
        <v>258</v>
      </c>
      <c r="D41" s="24">
        <f t="shared" si="9"/>
        <v>52</v>
      </c>
      <c r="E41" s="30">
        <f t="shared" si="10"/>
        <v>0.20155038759689922</v>
      </c>
      <c r="F41" s="24">
        <f t="shared" si="11"/>
        <v>20</v>
      </c>
      <c r="G41" s="36">
        <f t="shared" si="12"/>
        <v>12.9</v>
      </c>
      <c r="H41" s="35">
        <f t="shared" si="13"/>
        <v>2.6</v>
      </c>
    </row>
    <row r="42" spans="1:8" ht="18" customHeight="1" x14ac:dyDescent="0.35">
      <c r="A42" s="139">
        <v>19</v>
      </c>
      <c r="B42" s="132" t="str">
        <f t="shared" si="7"/>
        <v>Acura of Escondido</v>
      </c>
      <c r="C42" s="24">
        <f t="shared" si="8"/>
        <v>64</v>
      </c>
      <c r="D42" s="24">
        <f t="shared" si="9"/>
        <v>5</v>
      </c>
      <c r="E42" s="30">
        <f t="shared" si="10"/>
        <v>7.8125E-2</v>
      </c>
      <c r="F42" s="24">
        <f t="shared" si="11"/>
        <v>5</v>
      </c>
      <c r="G42" s="36">
        <f t="shared" si="12"/>
        <v>12.8</v>
      </c>
      <c r="H42" s="35">
        <f t="shared" si="13"/>
        <v>1</v>
      </c>
    </row>
    <row r="43" spans="1:8" ht="18" customHeight="1" x14ac:dyDescent="0.35">
      <c r="A43" s="139">
        <v>20</v>
      </c>
      <c r="B43" s="132" t="str">
        <f t="shared" si="7"/>
        <v>Land Rover North Scottsdale</v>
      </c>
      <c r="C43" s="24">
        <f t="shared" si="8"/>
        <v>113</v>
      </c>
      <c r="D43" s="24">
        <f t="shared" si="9"/>
        <v>16</v>
      </c>
      <c r="E43" s="30">
        <f t="shared" si="10"/>
        <v>0.1415929203539823</v>
      </c>
      <c r="F43" s="24">
        <f t="shared" si="11"/>
        <v>9</v>
      </c>
      <c r="G43" s="36">
        <f t="shared" si="12"/>
        <v>12.555555555555555</v>
      </c>
      <c r="H43" s="35">
        <f t="shared" si="13"/>
        <v>1.7777777777777777</v>
      </c>
    </row>
    <row r="44" spans="1:8" ht="18" customHeight="1" x14ac:dyDescent="0.35">
      <c r="A44" s="139">
        <v>21</v>
      </c>
      <c r="B44" s="132" t="str">
        <f t="shared" si="7"/>
        <v>Capitol Acura</v>
      </c>
      <c r="C44" s="24">
        <f t="shared" si="8"/>
        <v>75</v>
      </c>
      <c r="D44" s="24">
        <f t="shared" si="9"/>
        <v>9</v>
      </c>
      <c r="E44" s="30">
        <f t="shared" si="10"/>
        <v>0.12</v>
      </c>
      <c r="F44" s="24">
        <f t="shared" si="11"/>
        <v>6</v>
      </c>
      <c r="G44" s="36">
        <f t="shared" si="12"/>
        <v>12.5</v>
      </c>
      <c r="H44" s="35">
        <f t="shared" si="13"/>
        <v>1.5</v>
      </c>
    </row>
    <row r="45" spans="1:8" ht="18" customHeight="1" x14ac:dyDescent="0.35">
      <c r="A45" s="139">
        <v>22</v>
      </c>
      <c r="B45" s="132" t="str">
        <f t="shared" si="7"/>
        <v>Mercedes-Benz of North Scottsdale</v>
      </c>
      <c r="C45" s="24">
        <f t="shared" si="8"/>
        <v>225</v>
      </c>
      <c r="D45" s="24">
        <f t="shared" si="9"/>
        <v>51</v>
      </c>
      <c r="E45" s="30">
        <f t="shared" si="10"/>
        <v>0.22666666666666666</v>
      </c>
      <c r="F45" s="24">
        <f t="shared" si="11"/>
        <v>18</v>
      </c>
      <c r="G45" s="36">
        <f t="shared" si="12"/>
        <v>12.5</v>
      </c>
      <c r="H45" s="35">
        <f t="shared" si="13"/>
        <v>2.8333333333333335</v>
      </c>
    </row>
    <row r="46" spans="1:8" ht="18" customHeight="1" x14ac:dyDescent="0.35">
      <c r="A46" s="139">
        <v>23</v>
      </c>
      <c r="B46" s="132" t="str">
        <f t="shared" si="7"/>
        <v>Land Rover Chandler</v>
      </c>
      <c r="C46" s="24">
        <f t="shared" si="8"/>
        <v>61</v>
      </c>
      <c r="D46" s="24">
        <f t="shared" si="9"/>
        <v>13</v>
      </c>
      <c r="E46" s="30">
        <f t="shared" si="10"/>
        <v>0.21311475409836064</v>
      </c>
      <c r="F46" s="24">
        <f t="shared" si="11"/>
        <v>5</v>
      </c>
      <c r="G46" s="36">
        <f t="shared" si="12"/>
        <v>12.2</v>
      </c>
      <c r="H46" s="35">
        <f t="shared" si="13"/>
        <v>2.6</v>
      </c>
    </row>
    <row r="47" spans="1:8" ht="18" customHeight="1" x14ac:dyDescent="0.35">
      <c r="A47" s="139">
        <v>24</v>
      </c>
      <c r="B47" s="132" t="str">
        <f t="shared" si="7"/>
        <v>Penske Honda</v>
      </c>
      <c r="C47" s="24">
        <f t="shared" si="8"/>
        <v>281</v>
      </c>
      <c r="D47" s="24">
        <f t="shared" si="9"/>
        <v>13</v>
      </c>
      <c r="E47" s="30">
        <f t="shared" si="10"/>
        <v>4.6263345195729534E-2</v>
      </c>
      <c r="F47" s="24">
        <f t="shared" si="11"/>
        <v>25</v>
      </c>
      <c r="G47" s="36">
        <f t="shared" si="12"/>
        <v>11.24</v>
      </c>
      <c r="H47" s="35">
        <f t="shared" si="13"/>
        <v>0.52</v>
      </c>
    </row>
    <row r="48" spans="1:8" ht="18" customHeight="1" x14ac:dyDescent="0.35">
      <c r="A48" s="139">
        <v>25</v>
      </c>
      <c r="B48" s="132" t="str">
        <f t="shared" si="7"/>
        <v>Mercedes-Benz of Chandler</v>
      </c>
      <c r="C48" s="24">
        <f t="shared" si="8"/>
        <v>100</v>
      </c>
      <c r="D48" s="24">
        <f t="shared" si="9"/>
        <v>16</v>
      </c>
      <c r="E48" s="30">
        <f t="shared" si="10"/>
        <v>0.16</v>
      </c>
      <c r="F48" s="24">
        <f t="shared" si="11"/>
        <v>9</v>
      </c>
      <c r="G48" s="36">
        <f t="shared" si="12"/>
        <v>11.111111111111111</v>
      </c>
      <c r="H48" s="35">
        <f t="shared" si="13"/>
        <v>1.7777777777777777</v>
      </c>
    </row>
    <row r="49" spans="1:8" ht="18" customHeight="1" x14ac:dyDescent="0.35">
      <c r="A49" s="139">
        <v>26</v>
      </c>
      <c r="B49" s="132" t="str">
        <f t="shared" si="7"/>
        <v>MINI of San Diego</v>
      </c>
      <c r="C49" s="24">
        <f t="shared" si="8"/>
        <v>43</v>
      </c>
      <c r="D49" s="24">
        <f t="shared" si="9"/>
        <v>16</v>
      </c>
      <c r="E49" s="30">
        <f t="shared" si="10"/>
        <v>0.37209302325581395</v>
      </c>
      <c r="F49" s="24">
        <f t="shared" si="11"/>
        <v>4</v>
      </c>
      <c r="G49" s="36">
        <f t="shared" si="12"/>
        <v>10.75</v>
      </c>
      <c r="H49" s="35">
        <f t="shared" si="13"/>
        <v>4</v>
      </c>
    </row>
    <row r="50" spans="1:8" ht="18" customHeight="1" x14ac:dyDescent="0.35">
      <c r="A50" s="139">
        <v>27</v>
      </c>
      <c r="B50" s="132" t="str">
        <f t="shared" si="7"/>
        <v>Lamborghini North Scottsdale</v>
      </c>
      <c r="C50" s="24">
        <f t="shared" si="8"/>
        <v>10</v>
      </c>
      <c r="D50" s="24">
        <f t="shared" si="9"/>
        <v>4</v>
      </c>
      <c r="E50" s="30">
        <f t="shared" si="10"/>
        <v>0.4</v>
      </c>
      <c r="F50" s="24">
        <f t="shared" si="11"/>
        <v>1</v>
      </c>
      <c r="G50" s="36">
        <f t="shared" si="12"/>
        <v>10</v>
      </c>
      <c r="H50" s="35">
        <f t="shared" si="13"/>
        <v>4</v>
      </c>
    </row>
    <row r="51" spans="1:8" ht="18" customHeight="1" x14ac:dyDescent="0.35">
      <c r="A51" s="139">
        <v>28</v>
      </c>
      <c r="B51" s="132" t="str">
        <f t="shared" si="7"/>
        <v>Mazda of Escondido</v>
      </c>
      <c r="C51" s="24">
        <f t="shared" si="8"/>
        <v>60</v>
      </c>
      <c r="D51" s="24">
        <f t="shared" si="9"/>
        <v>26</v>
      </c>
      <c r="E51" s="30">
        <f t="shared" si="10"/>
        <v>0.43333333333333335</v>
      </c>
      <c r="F51" s="24">
        <f t="shared" si="11"/>
        <v>6</v>
      </c>
      <c r="G51" s="36">
        <f t="shared" si="12"/>
        <v>10</v>
      </c>
      <c r="H51" s="35">
        <f t="shared" si="13"/>
        <v>4.333333333333333</v>
      </c>
    </row>
    <row r="52" spans="1:8" ht="18" customHeight="1" x14ac:dyDescent="0.35">
      <c r="A52" s="139">
        <v>29</v>
      </c>
      <c r="B52" s="132" t="str">
        <f t="shared" si="7"/>
        <v>Kearny Mesa Toyota</v>
      </c>
      <c r="C52" s="24">
        <f t="shared" si="8"/>
        <v>188</v>
      </c>
      <c r="D52" s="24">
        <f t="shared" si="9"/>
        <v>33</v>
      </c>
      <c r="E52" s="30">
        <f t="shared" si="10"/>
        <v>0.17553191489361702</v>
      </c>
      <c r="F52" s="24">
        <f t="shared" si="11"/>
        <v>19</v>
      </c>
      <c r="G52" s="36">
        <f t="shared" si="12"/>
        <v>9.8947368421052637</v>
      </c>
      <c r="H52" s="35">
        <f t="shared" si="13"/>
        <v>1.736842105263158</v>
      </c>
    </row>
    <row r="53" spans="1:8" ht="18" customHeight="1" x14ac:dyDescent="0.35">
      <c r="A53" s="139">
        <v>30</v>
      </c>
      <c r="B53" s="132" t="str">
        <f t="shared" si="7"/>
        <v>Round Rock Hyundai</v>
      </c>
      <c r="C53" s="24">
        <f t="shared" si="8"/>
        <v>117</v>
      </c>
      <c r="D53" s="24">
        <f t="shared" si="9"/>
        <v>36</v>
      </c>
      <c r="E53" s="30">
        <f t="shared" si="10"/>
        <v>0.30769230769230771</v>
      </c>
      <c r="F53" s="24">
        <f t="shared" si="11"/>
        <v>12</v>
      </c>
      <c r="G53" s="36">
        <f t="shared" si="12"/>
        <v>9.75</v>
      </c>
      <c r="H53" s="35">
        <f t="shared" si="13"/>
        <v>3</v>
      </c>
    </row>
    <row r="54" spans="1:8" ht="18" customHeight="1" x14ac:dyDescent="0.35">
      <c r="A54" s="139">
        <v>31</v>
      </c>
      <c r="B54" s="132" t="str">
        <f t="shared" si="7"/>
        <v>MINI of Ontario</v>
      </c>
      <c r="C54" s="24">
        <f t="shared" si="8"/>
        <v>29</v>
      </c>
      <c r="D54" s="24">
        <f t="shared" si="9"/>
        <v>2</v>
      </c>
      <c r="E54" s="30">
        <f t="shared" si="10"/>
        <v>6.8965517241379309E-2</v>
      </c>
      <c r="F54" s="24">
        <f t="shared" si="11"/>
        <v>3</v>
      </c>
      <c r="G54" s="36">
        <f t="shared" si="12"/>
        <v>9.6666666666666661</v>
      </c>
      <c r="H54" s="35">
        <f t="shared" si="13"/>
        <v>0.66666666666666663</v>
      </c>
    </row>
    <row r="55" spans="1:8" ht="18" customHeight="1" x14ac:dyDescent="0.35">
      <c r="A55" s="139">
        <v>32</v>
      </c>
      <c r="B55" s="132" t="str">
        <f t="shared" si="7"/>
        <v>BMW of Ontario</v>
      </c>
      <c r="C55" s="24">
        <f t="shared" si="8"/>
        <v>187</v>
      </c>
      <c r="D55" s="24">
        <f t="shared" si="9"/>
        <v>40</v>
      </c>
      <c r="E55" s="30">
        <f t="shared" si="10"/>
        <v>0.21390374331550802</v>
      </c>
      <c r="F55" s="24">
        <f t="shared" si="11"/>
        <v>20</v>
      </c>
      <c r="G55" s="36">
        <f t="shared" si="12"/>
        <v>9.35</v>
      </c>
      <c r="H55" s="35">
        <f t="shared" si="13"/>
        <v>2</v>
      </c>
    </row>
    <row r="56" spans="1:8" ht="18" customHeight="1" x14ac:dyDescent="0.35">
      <c r="A56" s="139">
        <v>33</v>
      </c>
      <c r="B56" s="132" t="str">
        <f t="shared" si="7"/>
        <v>Crevier BMW</v>
      </c>
      <c r="C56" s="24">
        <f t="shared" si="8"/>
        <v>242</v>
      </c>
      <c r="D56" s="24">
        <f t="shared" si="9"/>
        <v>97</v>
      </c>
      <c r="E56" s="30">
        <f t="shared" ref="E56:E68" si="14">IFERROR(D56/C56,"-")</f>
        <v>0.40082644628099173</v>
      </c>
      <c r="F56" s="24">
        <f t="shared" si="11"/>
        <v>26.5</v>
      </c>
      <c r="G56" s="36">
        <f t="shared" si="12"/>
        <v>9.1320754716981138</v>
      </c>
      <c r="H56" s="35">
        <f t="shared" si="13"/>
        <v>3.6603773584905661</v>
      </c>
    </row>
    <row r="57" spans="1:8" ht="18" customHeight="1" x14ac:dyDescent="0.35">
      <c r="A57" s="139">
        <v>34</v>
      </c>
      <c r="B57" s="132" t="str">
        <f t="shared" si="7"/>
        <v>Bentley Scottsdale</v>
      </c>
      <c r="C57" s="24">
        <f t="shared" si="8"/>
        <v>36</v>
      </c>
      <c r="D57" s="24">
        <f t="shared" si="9"/>
        <v>8</v>
      </c>
      <c r="E57" s="30">
        <f t="shared" si="14"/>
        <v>0.22222222222222221</v>
      </c>
      <c r="F57" s="24">
        <f t="shared" si="11"/>
        <v>4</v>
      </c>
      <c r="G57" s="36">
        <f t="shared" si="12"/>
        <v>9</v>
      </c>
      <c r="H57" s="35">
        <f t="shared" si="13"/>
        <v>2</v>
      </c>
    </row>
    <row r="58" spans="1:8" ht="18" customHeight="1" x14ac:dyDescent="0.35">
      <c r="A58" s="139">
        <v>35</v>
      </c>
      <c r="B58" s="132" t="str">
        <f t="shared" si="7"/>
        <v>Honda Leander</v>
      </c>
      <c r="C58" s="24">
        <f t="shared" si="8"/>
        <v>125</v>
      </c>
      <c r="D58" s="24">
        <f t="shared" si="9"/>
        <v>29</v>
      </c>
      <c r="E58" s="30">
        <f t="shared" si="14"/>
        <v>0.23200000000000001</v>
      </c>
      <c r="F58" s="24">
        <f t="shared" si="11"/>
        <v>14</v>
      </c>
      <c r="G58" s="36">
        <f t="shared" si="12"/>
        <v>8.9285714285714288</v>
      </c>
      <c r="H58" s="35">
        <f t="shared" si="13"/>
        <v>2.0714285714285716</v>
      </c>
    </row>
    <row r="59" spans="1:8" ht="18" customHeight="1" x14ac:dyDescent="0.35">
      <c r="A59" s="139">
        <v>36</v>
      </c>
      <c r="B59" s="132" t="str">
        <f t="shared" si="7"/>
        <v>Porsche Stevens Creek</v>
      </c>
      <c r="C59" s="24">
        <f t="shared" si="8"/>
        <v>77</v>
      </c>
      <c r="D59" s="24">
        <f t="shared" si="9"/>
        <v>34</v>
      </c>
      <c r="E59" s="30">
        <f t="shared" si="14"/>
        <v>0.44155844155844154</v>
      </c>
      <c r="F59" s="24">
        <f t="shared" si="11"/>
        <v>9</v>
      </c>
      <c r="G59" s="36">
        <f t="shared" si="12"/>
        <v>8.5555555555555554</v>
      </c>
      <c r="H59" s="35">
        <f t="shared" si="13"/>
        <v>3.7777777777777777</v>
      </c>
    </row>
    <row r="60" spans="1:8" ht="18" customHeight="1" x14ac:dyDescent="0.35">
      <c r="A60" s="139">
        <v>37</v>
      </c>
      <c r="B60" s="132" t="str">
        <f t="shared" si="7"/>
        <v>BMW of Austin</v>
      </c>
      <c r="C60" s="24">
        <f t="shared" si="8"/>
        <v>199</v>
      </c>
      <c r="D60" s="24">
        <f t="shared" si="9"/>
        <v>33</v>
      </c>
      <c r="E60" s="30">
        <f t="shared" si="14"/>
        <v>0.16582914572864321</v>
      </c>
      <c r="F60" s="24">
        <f t="shared" si="11"/>
        <v>24</v>
      </c>
      <c r="G60" s="36">
        <f t="shared" si="12"/>
        <v>8.2916666666666661</v>
      </c>
      <c r="H60" s="35">
        <f t="shared" si="13"/>
        <v>1.375</v>
      </c>
    </row>
    <row r="61" spans="1:8" ht="18" customHeight="1" x14ac:dyDescent="0.35">
      <c r="A61" s="139">
        <v>38</v>
      </c>
      <c r="B61" s="132" t="str">
        <f t="shared" si="7"/>
        <v>Lexus of Austin</v>
      </c>
      <c r="C61" s="24">
        <f t="shared" si="8"/>
        <v>132</v>
      </c>
      <c r="D61" s="24">
        <f t="shared" si="9"/>
        <v>37</v>
      </c>
      <c r="E61" s="30">
        <f t="shared" si="14"/>
        <v>0.28030303030303028</v>
      </c>
      <c r="F61" s="24">
        <f t="shared" si="11"/>
        <v>16</v>
      </c>
      <c r="G61" s="36">
        <f t="shared" si="12"/>
        <v>8.25</v>
      </c>
      <c r="H61" s="35">
        <f t="shared" si="13"/>
        <v>2.3125</v>
      </c>
    </row>
    <row r="62" spans="1:8" ht="18" customHeight="1" x14ac:dyDescent="0.35">
      <c r="A62" s="139">
        <v>39</v>
      </c>
      <c r="B62" s="132" t="str">
        <f t="shared" si="7"/>
        <v>Toyota of Clovis</v>
      </c>
      <c r="C62" s="24">
        <f t="shared" si="8"/>
        <v>165</v>
      </c>
      <c r="D62" s="24">
        <f t="shared" si="9"/>
        <v>53</v>
      </c>
      <c r="E62" s="30">
        <f t="shared" si="14"/>
        <v>0.32121212121212123</v>
      </c>
      <c r="F62" s="24">
        <f t="shared" si="11"/>
        <v>20</v>
      </c>
      <c r="G62" s="36">
        <f t="shared" si="12"/>
        <v>8.25</v>
      </c>
      <c r="H62" s="35">
        <f t="shared" si="13"/>
        <v>2.65</v>
      </c>
    </row>
    <row r="63" spans="1:8" ht="18" customHeight="1" x14ac:dyDescent="0.35">
      <c r="A63" s="139">
        <v>40</v>
      </c>
      <c r="B63" s="132" t="str">
        <f t="shared" si="7"/>
        <v>BMW of San Diego</v>
      </c>
      <c r="C63" s="24">
        <f t="shared" si="8"/>
        <v>178</v>
      </c>
      <c r="D63" s="24">
        <f t="shared" si="9"/>
        <v>64</v>
      </c>
      <c r="E63" s="30">
        <f t="shared" si="14"/>
        <v>0.3595505617977528</v>
      </c>
      <c r="F63" s="24">
        <f t="shared" si="11"/>
        <v>23</v>
      </c>
      <c r="G63" s="36">
        <f t="shared" si="12"/>
        <v>7.7391304347826084</v>
      </c>
      <c r="H63" s="35">
        <f t="shared" si="13"/>
        <v>2.7826086956521738</v>
      </c>
    </row>
    <row r="64" spans="1:8" ht="18" customHeight="1" x14ac:dyDescent="0.35">
      <c r="A64" s="139">
        <v>41</v>
      </c>
      <c r="B64" s="132" t="str">
        <f t="shared" si="7"/>
        <v>BMW/MINI of Escondido</v>
      </c>
      <c r="C64" s="24">
        <f t="shared" si="8"/>
        <v>57</v>
      </c>
      <c r="D64" s="24">
        <f t="shared" si="9"/>
        <v>25</v>
      </c>
      <c r="E64" s="30">
        <f t="shared" si="14"/>
        <v>0.43859649122807015</v>
      </c>
      <c r="F64" s="24">
        <f t="shared" si="11"/>
        <v>9</v>
      </c>
      <c r="G64" s="36">
        <f t="shared" si="12"/>
        <v>6.333333333333333</v>
      </c>
      <c r="H64" s="35">
        <f t="shared" si="13"/>
        <v>2.7777777777777777</v>
      </c>
    </row>
    <row r="65" spans="1:8" ht="18" customHeight="1" x14ac:dyDescent="0.35">
      <c r="A65" s="139">
        <v>42</v>
      </c>
      <c r="B65" s="132" t="str">
        <f t="shared" si="7"/>
        <v>Audi South Coast</v>
      </c>
      <c r="C65" s="24">
        <f t="shared" si="8"/>
        <v>37</v>
      </c>
      <c r="D65" s="24">
        <f t="shared" si="9"/>
        <v>16</v>
      </c>
      <c r="E65" s="30">
        <f t="shared" si="14"/>
        <v>0.43243243243243246</v>
      </c>
      <c r="F65" s="24">
        <f t="shared" si="11"/>
        <v>6</v>
      </c>
      <c r="G65" s="36">
        <f t="shared" si="12"/>
        <v>6.166666666666667</v>
      </c>
      <c r="H65" s="35">
        <f t="shared" si="13"/>
        <v>2.6666666666666665</v>
      </c>
    </row>
    <row r="66" spans="1:8" ht="18" customHeight="1" x14ac:dyDescent="0.35">
      <c r="A66" s="139">
        <v>43</v>
      </c>
      <c r="B66" s="132" t="str">
        <f t="shared" si="7"/>
        <v>Capitol Honda</v>
      </c>
      <c r="C66" s="24">
        <f t="shared" si="8"/>
        <v>135</v>
      </c>
      <c r="D66" s="24">
        <f t="shared" si="9"/>
        <v>28</v>
      </c>
      <c r="E66" s="30">
        <f t="shared" si="14"/>
        <v>0.2074074074074074</v>
      </c>
      <c r="F66" s="24">
        <f t="shared" si="11"/>
        <v>23</v>
      </c>
      <c r="G66" s="36">
        <f t="shared" si="12"/>
        <v>5.8695652173913047</v>
      </c>
      <c r="H66" s="35">
        <f t="shared" si="13"/>
        <v>1.2173913043478262</v>
      </c>
    </row>
    <row r="67" spans="1:8" ht="18" customHeight="1" x14ac:dyDescent="0.35">
      <c r="A67" s="139">
        <v>44</v>
      </c>
      <c r="B67" s="132" t="str">
        <f t="shared" si="7"/>
        <v>Honda North</v>
      </c>
      <c r="C67" s="24">
        <f t="shared" si="8"/>
        <v>79</v>
      </c>
      <c r="D67" s="24">
        <f t="shared" si="9"/>
        <v>36</v>
      </c>
      <c r="E67" s="30">
        <f t="shared" si="14"/>
        <v>0.45569620253164556</v>
      </c>
      <c r="F67" s="24">
        <f t="shared" si="11"/>
        <v>14</v>
      </c>
      <c r="G67" s="36">
        <f t="shared" si="12"/>
        <v>5.6428571428571432</v>
      </c>
      <c r="H67" s="35">
        <f t="shared" si="13"/>
        <v>2.5714285714285716</v>
      </c>
    </row>
    <row r="68" spans="1:8" ht="18" customHeight="1" x14ac:dyDescent="0.35">
      <c r="A68" s="139">
        <v>45</v>
      </c>
      <c r="B68" s="132" t="str">
        <f t="shared" si="7"/>
        <v>Audi Escondido</v>
      </c>
      <c r="C68" s="24">
        <f t="shared" si="8"/>
        <v>25</v>
      </c>
      <c r="D68" s="24">
        <f t="shared" si="9"/>
        <v>20</v>
      </c>
      <c r="E68" s="30">
        <f t="shared" si="14"/>
        <v>0.8</v>
      </c>
      <c r="F68" s="24">
        <f t="shared" si="11"/>
        <v>5</v>
      </c>
      <c r="G68" s="36">
        <f t="shared" si="12"/>
        <v>5</v>
      </c>
      <c r="H68" s="35">
        <f t="shared" si="13"/>
        <v>4</v>
      </c>
    </row>
    <row r="69" spans="1:8" ht="18" customHeight="1" x14ac:dyDescent="0.35">
      <c r="A69" s="139">
        <v>46</v>
      </c>
      <c r="B69" s="132" t="str">
        <f t="shared" ref="B69:B93" si="15">IFERROR(VLOOKUP($A69,$R$210:$S$281,2,FALSE),"")</f>
        <v>Lincoln South Coast</v>
      </c>
      <c r="C69" s="24">
        <f t="shared" ref="C69:C93" si="16">IF($B69="","",SUMIFS(G$210:G$290,$F$210:$F$290,$B69))</f>
        <v>20</v>
      </c>
      <c r="D69" s="24">
        <f t="shared" ref="D69:D93" si="17">IF($B69="","",SUMIFS(H$210:H$290,$F$210:$F$290,$B69))</f>
        <v>6</v>
      </c>
      <c r="E69" s="30">
        <f t="shared" ref="E69:E93" si="18">IFERROR(D69/C69,"-")</f>
        <v>0.3</v>
      </c>
      <c r="F69" s="24">
        <f t="shared" ref="F69:F93" si="19">IF($B69="","",SUMIFS(J$210:J$290,$F$210:$F$290,$B69))</f>
        <v>4</v>
      </c>
      <c r="G69" s="36">
        <f t="shared" ref="G69:G93" si="20">IF($B69="","",SUMIFS(K$210:K$290,$F$210:$F$290,$B69))</f>
        <v>5</v>
      </c>
      <c r="H69" s="35">
        <f t="shared" ref="H69:H93" si="21">IF($B69="","",SUMIFS(L$210:L$290,$F$210:$F$290,$B69))</f>
        <v>1.5</v>
      </c>
    </row>
    <row r="70" spans="1:8" ht="18" customHeight="1" x14ac:dyDescent="0.35">
      <c r="A70" s="139">
        <v>47</v>
      </c>
      <c r="B70" s="132" t="str">
        <f t="shared" si="15"/>
        <v>Round Rock Honda</v>
      </c>
      <c r="C70" s="24">
        <f t="shared" si="16"/>
        <v>111</v>
      </c>
      <c r="D70" s="24">
        <f t="shared" si="17"/>
        <v>42</v>
      </c>
      <c r="E70" s="30">
        <f t="shared" si="18"/>
        <v>0.3783783783783784</v>
      </c>
      <c r="F70" s="24">
        <f t="shared" si="19"/>
        <v>23</v>
      </c>
      <c r="G70" s="36">
        <f t="shared" si="20"/>
        <v>4.8260869565217392</v>
      </c>
      <c r="H70" s="35">
        <f t="shared" si="21"/>
        <v>1.826086956521739</v>
      </c>
    </row>
    <row r="71" spans="1:8" ht="18" customHeight="1" x14ac:dyDescent="0.35">
      <c r="A71" s="139">
        <v>48</v>
      </c>
      <c r="B71" s="132" t="str">
        <f t="shared" si="15"/>
        <v>Subaru Orange Coast</v>
      </c>
      <c r="C71" s="24">
        <f t="shared" si="16"/>
        <v>38</v>
      </c>
      <c r="D71" s="24">
        <f t="shared" si="17"/>
        <v>27</v>
      </c>
      <c r="E71" s="30">
        <f t="shared" si="18"/>
        <v>0.71052631578947367</v>
      </c>
      <c r="F71" s="24">
        <f t="shared" si="19"/>
        <v>8</v>
      </c>
      <c r="G71" s="36">
        <f t="shared" si="20"/>
        <v>4.75</v>
      </c>
      <c r="H71" s="35">
        <f t="shared" si="21"/>
        <v>3.375</v>
      </c>
    </row>
    <row r="72" spans="1:8" ht="18" customHeight="1" x14ac:dyDescent="0.35">
      <c r="A72" s="139">
        <v>49</v>
      </c>
      <c r="B72" s="132" t="str">
        <f t="shared" si="15"/>
        <v>Crevier MINI</v>
      </c>
      <c r="C72" s="24">
        <f t="shared" si="16"/>
        <v>15</v>
      </c>
      <c r="D72" s="24">
        <f t="shared" si="17"/>
        <v>7</v>
      </c>
      <c r="E72" s="30">
        <f t="shared" si="18"/>
        <v>0.46666666666666667</v>
      </c>
      <c r="F72" s="24">
        <f t="shared" si="19"/>
        <v>3.5</v>
      </c>
      <c r="G72" s="36">
        <f t="shared" si="20"/>
        <v>4.2857142857142856</v>
      </c>
      <c r="H72" s="35">
        <f t="shared" si="21"/>
        <v>2</v>
      </c>
    </row>
    <row r="73" spans="1:8" ht="18" customHeight="1" x14ac:dyDescent="0.35">
      <c r="A73" s="139">
        <v>50</v>
      </c>
      <c r="B73" s="132" t="str">
        <f t="shared" si="15"/>
        <v>Volkswagen South Coast</v>
      </c>
      <c r="C73" s="24">
        <f t="shared" si="16"/>
        <v>20</v>
      </c>
      <c r="D73" s="24">
        <f t="shared" si="17"/>
        <v>10</v>
      </c>
      <c r="E73" s="30">
        <f t="shared" si="18"/>
        <v>0.5</v>
      </c>
      <c r="F73" s="24">
        <f t="shared" si="19"/>
        <v>5</v>
      </c>
      <c r="G73" s="36">
        <f t="shared" si="20"/>
        <v>4</v>
      </c>
      <c r="H73" s="35">
        <f t="shared" si="21"/>
        <v>2</v>
      </c>
    </row>
    <row r="74" spans="1:8" ht="18" customHeight="1" x14ac:dyDescent="0.35">
      <c r="A74" s="139">
        <v>51</v>
      </c>
      <c r="B74" s="132" t="str">
        <f t="shared" si="15"/>
        <v>MINI of Marin</v>
      </c>
      <c r="C74" s="24">
        <f t="shared" si="16"/>
        <v>15</v>
      </c>
      <c r="D74" s="24">
        <f t="shared" si="17"/>
        <v>10</v>
      </c>
      <c r="E74" s="30">
        <f t="shared" si="18"/>
        <v>0.66666666666666663</v>
      </c>
      <c r="F74" s="24">
        <f t="shared" si="19"/>
        <v>4</v>
      </c>
      <c r="G74" s="36">
        <f t="shared" si="20"/>
        <v>3.75</v>
      </c>
      <c r="H74" s="35">
        <f t="shared" si="21"/>
        <v>2.5</v>
      </c>
    </row>
    <row r="75" spans="1:8" ht="18" customHeight="1" x14ac:dyDescent="0.35">
      <c r="A75" s="139">
        <v>52</v>
      </c>
      <c r="B75" s="132" t="str">
        <f t="shared" si="15"/>
        <v>MINI of Tempe</v>
      </c>
      <c r="C75" s="24">
        <f t="shared" si="16"/>
        <v>14</v>
      </c>
      <c r="D75" s="24">
        <f t="shared" si="17"/>
        <v>3</v>
      </c>
      <c r="E75" s="30">
        <f t="shared" si="18"/>
        <v>0.21428571428571427</v>
      </c>
      <c r="F75" s="24">
        <f t="shared" si="19"/>
        <v>4</v>
      </c>
      <c r="G75" s="36">
        <f t="shared" si="20"/>
        <v>3.5</v>
      </c>
      <c r="H75" s="35">
        <f t="shared" si="21"/>
        <v>0.75</v>
      </c>
    </row>
    <row r="76" spans="1:8" ht="18" customHeight="1" x14ac:dyDescent="0.35">
      <c r="A76" s="139">
        <v>53</v>
      </c>
      <c r="B76" s="132" t="str">
        <f t="shared" si="15"/>
        <v>Audi San Jose</v>
      </c>
      <c r="C76" s="24">
        <f t="shared" si="16"/>
        <v>34</v>
      </c>
      <c r="D76" s="24">
        <f t="shared" si="17"/>
        <v>4</v>
      </c>
      <c r="E76" s="30">
        <f t="shared" si="18"/>
        <v>0.11764705882352941</v>
      </c>
      <c r="F76" s="24">
        <f t="shared" si="19"/>
        <v>10</v>
      </c>
      <c r="G76" s="36">
        <f t="shared" si="20"/>
        <v>3.4</v>
      </c>
      <c r="H76" s="35">
        <f t="shared" si="21"/>
        <v>0.4</v>
      </c>
    </row>
    <row r="77" spans="1:8" ht="18" customHeight="1" x14ac:dyDescent="0.35">
      <c r="A77" s="139">
        <v>54</v>
      </c>
      <c r="B77" s="132" t="str">
        <f t="shared" si="15"/>
        <v>Audi North OC</v>
      </c>
      <c r="C77" s="24">
        <f t="shared" si="16"/>
        <v>15</v>
      </c>
      <c r="D77" s="24">
        <f t="shared" si="17"/>
        <v>9</v>
      </c>
      <c r="E77" s="30">
        <f t="shared" si="18"/>
        <v>0.6</v>
      </c>
      <c r="F77" s="24">
        <f t="shared" si="19"/>
        <v>5</v>
      </c>
      <c r="G77" s="36">
        <f t="shared" si="20"/>
        <v>3</v>
      </c>
      <c r="H77" s="35">
        <f t="shared" si="21"/>
        <v>1.8</v>
      </c>
    </row>
    <row r="78" spans="1:8" ht="18" customHeight="1" x14ac:dyDescent="0.35">
      <c r="A78" s="139">
        <v>55</v>
      </c>
      <c r="B78" s="132" t="str">
        <f t="shared" si="15"/>
        <v>Audi Chandler</v>
      </c>
      <c r="C78" s="24">
        <f t="shared" si="16"/>
        <v>16</v>
      </c>
      <c r="D78" s="24">
        <f t="shared" si="17"/>
        <v>8</v>
      </c>
      <c r="E78" s="30">
        <f t="shared" si="18"/>
        <v>0.5</v>
      </c>
      <c r="F78" s="24">
        <f t="shared" si="19"/>
        <v>6</v>
      </c>
      <c r="G78" s="36">
        <f t="shared" si="20"/>
        <v>2.6666666666666665</v>
      </c>
      <c r="H78" s="35">
        <f t="shared" si="21"/>
        <v>1.3333333333333333</v>
      </c>
    </row>
    <row r="79" spans="1:8" ht="18" customHeight="1" x14ac:dyDescent="0.35">
      <c r="A79" s="139">
        <v>56</v>
      </c>
      <c r="B79" s="132" t="str">
        <f t="shared" si="15"/>
        <v>Scottsdale Ferrari Maserati</v>
      </c>
      <c r="C79" s="24">
        <f t="shared" si="16"/>
        <v>16</v>
      </c>
      <c r="D79" s="24">
        <f t="shared" si="17"/>
        <v>2</v>
      </c>
      <c r="E79" s="30">
        <f t="shared" si="18"/>
        <v>0.125</v>
      </c>
      <c r="F79" s="24">
        <f t="shared" si="19"/>
        <v>6</v>
      </c>
      <c r="G79" s="36">
        <f t="shared" si="20"/>
        <v>2.6666666666666665</v>
      </c>
      <c r="H79" s="35">
        <f t="shared" si="21"/>
        <v>0.33333333333333331</v>
      </c>
    </row>
    <row r="80" spans="1:8" ht="18" customHeight="1" x14ac:dyDescent="0.35">
      <c r="A80" s="139">
        <v>57</v>
      </c>
      <c r="B80" s="132" t="str">
        <f t="shared" si="15"/>
        <v>BMW of Bloomfield Hills</v>
      </c>
      <c r="C80" s="24">
        <f t="shared" si="16"/>
        <v>31</v>
      </c>
      <c r="D80" s="24">
        <f t="shared" si="17"/>
        <v>8</v>
      </c>
      <c r="E80" s="30">
        <f t="shared" si="18"/>
        <v>0.25806451612903225</v>
      </c>
      <c r="F80" s="24">
        <f t="shared" si="19"/>
        <v>12</v>
      </c>
      <c r="G80" s="36">
        <f t="shared" si="20"/>
        <v>2.5833333333333335</v>
      </c>
      <c r="H80" s="35">
        <f t="shared" si="21"/>
        <v>0.66666666666666663</v>
      </c>
    </row>
    <row r="81" spans="1:8" ht="18" customHeight="1" x14ac:dyDescent="0.35">
      <c r="A81" s="139">
        <v>58</v>
      </c>
      <c r="B81" s="132" t="str">
        <f t="shared" si="15"/>
        <v>MINI of Austin</v>
      </c>
      <c r="C81" s="24">
        <f t="shared" si="16"/>
        <v>10</v>
      </c>
      <c r="D81" s="24">
        <f t="shared" si="17"/>
        <v>9</v>
      </c>
      <c r="E81" s="30">
        <f t="shared" si="18"/>
        <v>0.9</v>
      </c>
      <c r="F81" s="24">
        <f t="shared" si="19"/>
        <v>4</v>
      </c>
      <c r="G81" s="36">
        <f t="shared" si="20"/>
        <v>2.5</v>
      </c>
      <c r="H81" s="35">
        <f t="shared" si="21"/>
        <v>2.25</v>
      </c>
    </row>
    <row r="82" spans="1:8" ht="18" customHeight="1" x14ac:dyDescent="0.35">
      <c r="A82" s="139">
        <v>59</v>
      </c>
      <c r="B82" s="132" t="str">
        <f t="shared" si="15"/>
        <v>Honda of Escondido</v>
      </c>
      <c r="C82" s="24">
        <f t="shared" si="16"/>
        <v>24</v>
      </c>
      <c r="D82" s="24">
        <f t="shared" si="17"/>
        <v>16</v>
      </c>
      <c r="E82" s="30">
        <f t="shared" si="18"/>
        <v>0.66666666666666663</v>
      </c>
      <c r="F82" s="24">
        <f t="shared" si="19"/>
        <v>12</v>
      </c>
      <c r="G82" s="36">
        <f t="shared" si="20"/>
        <v>2</v>
      </c>
      <c r="H82" s="35">
        <f t="shared" si="21"/>
        <v>1.3333333333333333</v>
      </c>
    </row>
    <row r="83" spans="1:8" ht="18" customHeight="1" x14ac:dyDescent="0.35">
      <c r="A83" s="139">
        <v>60</v>
      </c>
      <c r="B83" s="132" t="str">
        <f t="shared" si="15"/>
        <v>Penske Chevrolet</v>
      </c>
      <c r="C83" s="24">
        <f t="shared" si="16"/>
        <v>14</v>
      </c>
      <c r="D83" s="24">
        <f t="shared" si="17"/>
        <v>8</v>
      </c>
      <c r="E83" s="30">
        <f t="shared" si="18"/>
        <v>0.5714285714285714</v>
      </c>
      <c r="F83" s="24">
        <f t="shared" si="19"/>
        <v>10</v>
      </c>
      <c r="G83" s="36">
        <f t="shared" si="20"/>
        <v>1.4</v>
      </c>
      <c r="H83" s="35">
        <f t="shared" si="21"/>
        <v>0.8</v>
      </c>
    </row>
    <row r="84" spans="1:8" ht="18" customHeight="1" x14ac:dyDescent="0.35">
      <c r="A84" s="139">
        <v>61</v>
      </c>
      <c r="B84" s="132" t="str">
        <f t="shared" si="15"/>
        <v>Hyundai of Leander</v>
      </c>
      <c r="C84" s="24">
        <f t="shared" si="16"/>
        <v>8</v>
      </c>
      <c r="D84" s="24">
        <f t="shared" si="17"/>
        <v>0</v>
      </c>
      <c r="E84" s="30">
        <f t="shared" si="18"/>
        <v>0</v>
      </c>
      <c r="F84" s="24">
        <f t="shared" si="19"/>
        <v>7</v>
      </c>
      <c r="G84" s="36">
        <f t="shared" si="20"/>
        <v>1.1428571428571428</v>
      </c>
      <c r="H84" s="35">
        <f t="shared" si="21"/>
        <v>0</v>
      </c>
    </row>
    <row r="85" spans="1:8" ht="18" customHeight="1" x14ac:dyDescent="0.35">
      <c r="A85" s="139">
        <v>62</v>
      </c>
      <c r="B85" s="132" t="str">
        <f t="shared" si="15"/>
        <v/>
      </c>
      <c r="C85" s="24" t="str">
        <f t="shared" si="16"/>
        <v/>
      </c>
      <c r="D85" s="24" t="str">
        <f t="shared" si="17"/>
        <v/>
      </c>
      <c r="E85" s="30" t="str">
        <f t="shared" si="18"/>
        <v>-</v>
      </c>
      <c r="F85" s="24" t="str">
        <f t="shared" si="19"/>
        <v/>
      </c>
      <c r="G85" s="36" t="str">
        <f t="shared" si="20"/>
        <v/>
      </c>
      <c r="H85" s="35" t="str">
        <f t="shared" si="21"/>
        <v/>
      </c>
    </row>
    <row r="86" spans="1:8" ht="18" customHeight="1" x14ac:dyDescent="0.35">
      <c r="A86" s="139">
        <v>63</v>
      </c>
      <c r="B86" s="132" t="str">
        <f t="shared" si="15"/>
        <v/>
      </c>
      <c r="C86" s="24" t="str">
        <f t="shared" si="16"/>
        <v/>
      </c>
      <c r="D86" s="24" t="str">
        <f t="shared" si="17"/>
        <v/>
      </c>
      <c r="E86" s="30" t="str">
        <f t="shared" si="18"/>
        <v>-</v>
      </c>
      <c r="F86" s="24" t="str">
        <f t="shared" si="19"/>
        <v/>
      </c>
      <c r="G86" s="36" t="str">
        <f t="shared" si="20"/>
        <v/>
      </c>
      <c r="H86" s="35" t="str">
        <f t="shared" si="21"/>
        <v/>
      </c>
    </row>
    <row r="87" spans="1:8" ht="18" customHeight="1" x14ac:dyDescent="0.35">
      <c r="A87" s="139">
        <v>64</v>
      </c>
      <c r="B87" s="132" t="str">
        <f t="shared" si="15"/>
        <v/>
      </c>
      <c r="C87" s="24" t="str">
        <f t="shared" si="16"/>
        <v/>
      </c>
      <c r="D87" s="24" t="str">
        <f t="shared" si="17"/>
        <v/>
      </c>
      <c r="E87" s="30" t="str">
        <f t="shared" si="18"/>
        <v>-</v>
      </c>
      <c r="F87" s="24" t="str">
        <f t="shared" si="19"/>
        <v/>
      </c>
      <c r="G87" s="36" t="str">
        <f t="shared" si="20"/>
        <v/>
      </c>
      <c r="H87" s="35" t="str">
        <f t="shared" si="21"/>
        <v/>
      </c>
    </row>
    <row r="88" spans="1:8" ht="18" customHeight="1" x14ac:dyDescent="0.35">
      <c r="A88" s="139">
        <v>65</v>
      </c>
      <c r="B88" s="132" t="str">
        <f t="shared" si="15"/>
        <v/>
      </c>
      <c r="C88" s="24" t="str">
        <f t="shared" si="16"/>
        <v/>
      </c>
      <c r="D88" s="24" t="str">
        <f t="shared" si="17"/>
        <v/>
      </c>
      <c r="E88" s="30" t="str">
        <f t="shared" si="18"/>
        <v>-</v>
      </c>
      <c r="F88" s="24" t="str">
        <f t="shared" si="19"/>
        <v/>
      </c>
      <c r="G88" s="36" t="str">
        <f t="shared" si="20"/>
        <v/>
      </c>
      <c r="H88" s="35" t="str">
        <f t="shared" si="21"/>
        <v/>
      </c>
    </row>
    <row r="89" spans="1:8" ht="18" customHeight="1" x14ac:dyDescent="0.35">
      <c r="A89" s="139">
        <v>66</v>
      </c>
      <c r="B89" s="132" t="str">
        <f t="shared" si="15"/>
        <v/>
      </c>
      <c r="C89" s="24" t="str">
        <f t="shared" si="16"/>
        <v/>
      </c>
      <c r="D89" s="24" t="str">
        <f t="shared" si="17"/>
        <v/>
      </c>
      <c r="E89" s="30" t="str">
        <f t="shared" si="18"/>
        <v>-</v>
      </c>
      <c r="F89" s="24" t="str">
        <f t="shared" si="19"/>
        <v/>
      </c>
      <c r="G89" s="36" t="str">
        <f t="shared" si="20"/>
        <v/>
      </c>
      <c r="H89" s="35" t="str">
        <f t="shared" si="21"/>
        <v/>
      </c>
    </row>
    <row r="90" spans="1:8" ht="18" customHeight="1" x14ac:dyDescent="0.35">
      <c r="A90" s="139">
        <v>67</v>
      </c>
      <c r="B90" s="132" t="str">
        <f t="shared" si="15"/>
        <v/>
      </c>
      <c r="C90" s="24" t="str">
        <f t="shared" si="16"/>
        <v/>
      </c>
      <c r="D90" s="24" t="str">
        <f t="shared" si="17"/>
        <v/>
      </c>
      <c r="E90" s="30" t="str">
        <f t="shared" si="18"/>
        <v>-</v>
      </c>
      <c r="F90" s="24" t="str">
        <f t="shared" si="19"/>
        <v/>
      </c>
      <c r="G90" s="36" t="str">
        <f t="shared" si="20"/>
        <v/>
      </c>
      <c r="H90" s="35" t="str">
        <f t="shared" si="21"/>
        <v/>
      </c>
    </row>
    <row r="91" spans="1:8" ht="18" customHeight="1" x14ac:dyDescent="0.35">
      <c r="A91" s="139">
        <v>68</v>
      </c>
      <c r="B91" s="132" t="str">
        <f t="shared" si="15"/>
        <v/>
      </c>
      <c r="C91" s="24" t="str">
        <f t="shared" si="16"/>
        <v/>
      </c>
      <c r="D91" s="24" t="str">
        <f t="shared" si="17"/>
        <v/>
      </c>
      <c r="E91" s="30" t="str">
        <f t="shared" si="18"/>
        <v>-</v>
      </c>
      <c r="F91" s="24" t="str">
        <f t="shared" si="19"/>
        <v/>
      </c>
      <c r="G91" s="36" t="str">
        <f t="shared" si="20"/>
        <v/>
      </c>
      <c r="H91" s="35" t="str">
        <f t="shared" si="21"/>
        <v/>
      </c>
    </row>
    <row r="92" spans="1:8" ht="18" customHeight="1" x14ac:dyDescent="0.35">
      <c r="A92" s="139">
        <v>69</v>
      </c>
      <c r="B92" s="132" t="str">
        <f t="shared" si="15"/>
        <v/>
      </c>
      <c r="C92" s="24" t="str">
        <f t="shared" si="16"/>
        <v/>
      </c>
      <c r="D92" s="24" t="str">
        <f t="shared" si="17"/>
        <v/>
      </c>
      <c r="E92" s="30" t="str">
        <f t="shared" si="18"/>
        <v>-</v>
      </c>
      <c r="F92" s="24" t="str">
        <f t="shared" si="19"/>
        <v/>
      </c>
      <c r="G92" s="36" t="str">
        <f t="shared" si="20"/>
        <v/>
      </c>
      <c r="H92" s="35" t="str">
        <f t="shared" si="21"/>
        <v/>
      </c>
    </row>
    <row r="93" spans="1:8" ht="18" customHeight="1" x14ac:dyDescent="0.35">
      <c r="A93" s="139">
        <v>70</v>
      </c>
      <c r="B93" s="132" t="str">
        <f t="shared" si="15"/>
        <v/>
      </c>
      <c r="C93" s="24" t="str">
        <f t="shared" si="16"/>
        <v/>
      </c>
      <c r="D93" s="24" t="str">
        <f t="shared" si="17"/>
        <v/>
      </c>
      <c r="E93" s="30" t="str">
        <f t="shared" si="18"/>
        <v>-</v>
      </c>
      <c r="F93" s="24" t="str">
        <f t="shared" si="19"/>
        <v/>
      </c>
      <c r="G93" s="36" t="str">
        <f t="shared" si="20"/>
        <v/>
      </c>
      <c r="H93" s="35" t="str">
        <f t="shared" si="21"/>
        <v/>
      </c>
    </row>
    <row r="94" spans="1:8" ht="18" customHeight="1" x14ac:dyDescent="0.35"/>
    <row r="95" spans="1:8" ht="18" customHeight="1" x14ac:dyDescent="0.35"/>
    <row r="96" spans="1:8" ht="18" customHeight="1" x14ac:dyDescent="0.35"/>
    <row r="97" ht="18" customHeight="1" x14ac:dyDescent="0.35"/>
    <row r="98" ht="18" customHeight="1" x14ac:dyDescent="0.35"/>
    <row r="99" ht="18" customHeight="1" x14ac:dyDescent="0.35"/>
    <row r="100" ht="18" customHeight="1" x14ac:dyDescent="0.35"/>
    <row r="200" spans="5:5" x14ac:dyDescent="0.35">
      <c r="E200" s="6"/>
    </row>
    <row r="201" spans="5:5" x14ac:dyDescent="0.35">
      <c r="E201" s="6"/>
    </row>
    <row r="207" spans="5:5" ht="11.15" customHeight="1" x14ac:dyDescent="0.35"/>
    <row r="208" spans="5:5" ht="17.149999999999999" customHeight="1" x14ac:dyDescent="0.35"/>
    <row r="209" spans="1:19" ht="17.149999999999999" customHeight="1" x14ac:dyDescent="0.35">
      <c r="A209" s="142"/>
      <c r="B209" s="34"/>
    </row>
    <row r="210" spans="1:19" ht="17.149999999999999" customHeight="1" x14ac:dyDescent="0.35">
      <c r="A210" s="137">
        <v>1</v>
      </c>
      <c r="B210" s="5" t="str">
        <f>IFERROR(VLOOKUP($A210,KEY!$A$5:$E$74,3,FALSE),"")</f>
        <v>Acura</v>
      </c>
      <c r="C210" s="5" t="str">
        <f>IFERROR(VLOOKUP($A210,KEY!$A$5:$E$74,4,FALSE),"")</f>
        <v>Arizona</v>
      </c>
      <c r="D210" s="5" t="str">
        <f>IF(F210="","",B210&amp;"-"&amp;COUNTIF(B$209:B210,B210))</f>
        <v>Acura-1</v>
      </c>
      <c r="E210" s="5" t="str">
        <f>IF(F210="","",C210&amp;"-"&amp;COUNTIF(C$209:C210,C210))</f>
        <v>Arizona-1</v>
      </c>
      <c r="F210" s="6" t="str">
        <f>IFERROR(VLOOKUP($A210,KEY!$A$5:$E$74,2,FALSE),"")</f>
        <v>Acura North Scottsdale</v>
      </c>
      <c r="G210" s="6">
        <f>IF($F210="","",SUMIFS(WORKSHEET!D$5:D$78,WORKSHEET!$B$5:$B$78,$F210))</f>
        <v>94</v>
      </c>
      <c r="H210" s="6">
        <f>IF($F210="","",SUMIFS(WORKSHEET!E$5:E$78,WORKSHEET!$B$5:$B$78,$F210))</f>
        <v>18</v>
      </c>
      <c r="I210" s="12">
        <f>IF($F210="","",SUMIFS(WORKSHEET!G$5:G$78,WORKSHEET!$B$5:$B$78,$F210))</f>
        <v>0.19148936170212766</v>
      </c>
      <c r="J210" s="6">
        <f>IF($F210="","",SUMIFS(WORKSHEET!F$5:F$78,WORKSHEET!$B$5:$B$78,$F210))</f>
        <v>7</v>
      </c>
      <c r="K210" s="13">
        <f>IF($F210="","",SUMIFS(WORKSHEET!H$5:H$78,WORKSHEET!$B$5:$B$78,$F210))</f>
        <v>13.428571428571429</v>
      </c>
      <c r="L210" s="13">
        <f>IF($F210="","",SUMIFS(WORKSHEET!I$5:I$78,WORKSHEET!$B$5:$B$78,$F210))</f>
        <v>2.5714285714285716</v>
      </c>
      <c r="N210" s="28">
        <f>IFERROR(G210/J210,"")</f>
        <v>13.428571428571429</v>
      </c>
      <c r="O210" s="5">
        <f>IF(N210="","",RANK(N210,$N$210:$N$281,0))</f>
        <v>13</v>
      </c>
      <c r="P210" s="5">
        <f>IF(O210="","",(COUNTIFS($F$210:$F$281,"&lt;"&amp;F210)+1)/1000)</f>
        <v>1.0999999999999999E-2</v>
      </c>
      <c r="Q210" s="5">
        <f>IF(O210="","",O210+P210)</f>
        <v>13.010999999999999</v>
      </c>
      <c r="R210" s="5">
        <f>IF(O210="","",RANK(Q210,$Q$210:$Q$281,1))</f>
        <v>13</v>
      </c>
      <c r="S210" s="5" t="str">
        <f>F210</f>
        <v>Acura North Scottsdale</v>
      </c>
    </row>
    <row r="211" spans="1:19" ht="17.149999999999999" customHeight="1" x14ac:dyDescent="0.35">
      <c r="A211" s="137">
        <v>2</v>
      </c>
      <c r="B211" s="5" t="str">
        <f>IFERROR(VLOOKUP($A211,KEY!$A$5:$E$74,3,FALSE),"")</f>
        <v>Acura</v>
      </c>
      <c r="C211" s="5" t="str">
        <f>IFERROR(VLOOKUP($A211,KEY!$A$5:$E$74,4,FALSE),"")</f>
        <v>Southern California</v>
      </c>
      <c r="D211" s="5" t="str">
        <f>IF(F211="","",B211&amp;"-"&amp;COUNTIF(B$209:B211,B211))</f>
        <v>Acura-2</v>
      </c>
      <c r="E211" s="5" t="str">
        <f>IF(F211="","",C211&amp;"-"&amp;COUNTIF(C$209:C211,C211))</f>
        <v>Southern California-1</v>
      </c>
      <c r="F211" s="6" t="str">
        <f>IFERROR(VLOOKUP($A211,KEY!$A$5:$E$74,2,FALSE),"")</f>
        <v>Acura of Escondido</v>
      </c>
      <c r="G211" s="6">
        <f>IF($F211="","",SUMIFS(WORKSHEET!D$5:D$78,WORKSHEET!$B$5:$B$78,$F211))</f>
        <v>64</v>
      </c>
      <c r="H211" s="6">
        <f>IF($F211="","",SUMIFS(WORKSHEET!E$5:E$78,WORKSHEET!$B$5:$B$78,$F211))</f>
        <v>5</v>
      </c>
      <c r="I211" s="12">
        <f>IF($F211="","",SUMIFS(WORKSHEET!G$5:G$78,WORKSHEET!$B$5:$B$78,$F211))</f>
        <v>7.8125E-2</v>
      </c>
      <c r="J211" s="6">
        <f>IF($F211="","",SUMIFS(WORKSHEET!F$5:F$78,WORKSHEET!$B$5:$B$78,$F211))</f>
        <v>5</v>
      </c>
      <c r="K211" s="13">
        <f>IF($F211="","",SUMIFS(WORKSHEET!H$5:H$78,WORKSHEET!$B$5:$B$78,$F211))</f>
        <v>12.8</v>
      </c>
      <c r="L211" s="13">
        <f>IF($F211="","",SUMIFS(WORKSHEET!I$5:I$78,WORKSHEET!$B$5:$B$78,$F211))</f>
        <v>1</v>
      </c>
      <c r="N211" s="28">
        <f t="shared" ref="N211:N274" si="22">IFERROR(G211/J211,"")</f>
        <v>12.8</v>
      </c>
      <c r="O211" s="5">
        <f t="shared" ref="O211:O274" si="23">IF(N211="","",RANK(N211,$N$210:$N$281,0))</f>
        <v>19</v>
      </c>
      <c r="P211" s="5">
        <f t="shared" ref="P211:P274" si="24">IF(O211="","",(COUNTIFS($F$210:$F$281,"&lt;"&amp;F211)+1)/1000)</f>
        <v>1.2E-2</v>
      </c>
      <c r="Q211" s="5">
        <f t="shared" ref="Q211:Q274" si="25">IF(O211="","",O211+P211)</f>
        <v>19.012</v>
      </c>
      <c r="R211" s="5">
        <f t="shared" ref="R211:R274" si="26">IF(O211="","",RANK(Q211,$Q$210:$Q$281,1))</f>
        <v>19</v>
      </c>
      <c r="S211" s="5" t="str">
        <f t="shared" ref="S211:S274" si="27">F211</f>
        <v>Acura of Escondido</v>
      </c>
    </row>
    <row r="212" spans="1:19" ht="17.149999999999999" customHeight="1" x14ac:dyDescent="0.35">
      <c r="A212" s="137">
        <v>3</v>
      </c>
      <c r="B212" s="5" t="str">
        <f>IFERROR(VLOOKUP($A212,KEY!$A$5:$E$74,3,FALSE),"")</f>
        <v>Audi</v>
      </c>
      <c r="C212" s="5" t="str">
        <f>IFERROR(VLOOKUP($A212,KEY!$A$5:$E$74,4,FALSE),"")</f>
        <v>Arizona</v>
      </c>
      <c r="D212" s="5" t="str">
        <f>IF(F212="","",B212&amp;"-"&amp;COUNTIF(B$209:B212,B212))</f>
        <v>Audi-1</v>
      </c>
      <c r="E212" s="5" t="str">
        <f>IF(F212="","",C212&amp;"-"&amp;COUNTIF(C$209:C212,C212))</f>
        <v>Arizona-2</v>
      </c>
      <c r="F212" s="6" t="str">
        <f>IFERROR(VLOOKUP($A212,KEY!$A$5:$E$74,2,FALSE),"")</f>
        <v>Audi Chandler</v>
      </c>
      <c r="G212" s="6">
        <f>IF($F212="","",SUMIFS(WORKSHEET!D$5:D$78,WORKSHEET!$B$5:$B$78,$F212))</f>
        <v>16</v>
      </c>
      <c r="H212" s="6">
        <f>IF($F212="","",SUMIFS(WORKSHEET!E$5:E$78,WORKSHEET!$B$5:$B$78,$F212))</f>
        <v>8</v>
      </c>
      <c r="I212" s="12">
        <f>IF($F212="","",SUMIFS(WORKSHEET!G$5:G$78,WORKSHEET!$B$5:$B$78,$F212))</f>
        <v>0.5</v>
      </c>
      <c r="J212" s="6">
        <f>IF($F212="","",SUMIFS(WORKSHEET!F$5:F$78,WORKSHEET!$B$5:$B$78,$F212))</f>
        <v>6</v>
      </c>
      <c r="K212" s="13">
        <f>IF($F212="","",SUMIFS(WORKSHEET!H$5:H$78,WORKSHEET!$B$5:$B$78,$F212))</f>
        <v>2.6666666666666665</v>
      </c>
      <c r="L212" s="13">
        <f>IF($F212="","",SUMIFS(WORKSHEET!I$5:I$78,WORKSHEET!$B$5:$B$78,$F212))</f>
        <v>1.3333333333333333</v>
      </c>
      <c r="N212" s="28">
        <f t="shared" si="22"/>
        <v>2.6666666666666665</v>
      </c>
      <c r="O212" s="5">
        <f t="shared" si="23"/>
        <v>55</v>
      </c>
      <c r="P212" s="5">
        <f t="shared" si="24"/>
        <v>1.2999999999999999E-2</v>
      </c>
      <c r="Q212" s="5">
        <f t="shared" si="25"/>
        <v>55.012999999999998</v>
      </c>
      <c r="R212" s="5">
        <f t="shared" si="26"/>
        <v>55</v>
      </c>
      <c r="S212" s="5" t="str">
        <f t="shared" si="27"/>
        <v>Audi Chandler</v>
      </c>
    </row>
    <row r="213" spans="1:19" ht="17.149999999999999" customHeight="1" x14ac:dyDescent="0.35">
      <c r="A213" s="137">
        <v>4</v>
      </c>
      <c r="B213" s="5" t="str">
        <f>IFERROR(VLOOKUP($A213,KEY!$A$5:$E$74,3,FALSE),"")</f>
        <v>Audi</v>
      </c>
      <c r="C213" s="5" t="str">
        <f>IFERROR(VLOOKUP($A213,KEY!$A$5:$E$74,4,FALSE),"")</f>
        <v>Southern California</v>
      </c>
      <c r="D213" s="5" t="str">
        <f>IF(F213="","",B213&amp;"-"&amp;COUNTIF(B$209:B213,B213))</f>
        <v>Audi-2</v>
      </c>
      <c r="E213" s="5" t="str">
        <f>IF(F213="","",C213&amp;"-"&amp;COUNTIF(C$209:C213,C213))</f>
        <v>Southern California-2</v>
      </c>
      <c r="F213" s="6" t="str">
        <f>IFERROR(VLOOKUP($A213,KEY!$A$5:$E$74,2,FALSE),"")</f>
        <v>Audi Escondido</v>
      </c>
      <c r="G213" s="6">
        <f>IF($F213="","",SUMIFS(WORKSHEET!D$5:D$78,WORKSHEET!$B$5:$B$78,$F213))</f>
        <v>25</v>
      </c>
      <c r="H213" s="6">
        <f>IF($F213="","",SUMIFS(WORKSHEET!E$5:E$78,WORKSHEET!$B$5:$B$78,$F213))</f>
        <v>20</v>
      </c>
      <c r="I213" s="12">
        <f>IF($F213="","",SUMIFS(WORKSHEET!G$5:G$78,WORKSHEET!$B$5:$B$78,$F213))</f>
        <v>0.8</v>
      </c>
      <c r="J213" s="6">
        <f>IF($F213="","",SUMIFS(WORKSHEET!F$5:F$78,WORKSHEET!$B$5:$B$78,$F213))</f>
        <v>5</v>
      </c>
      <c r="K213" s="13">
        <f>IF($F213="","",SUMIFS(WORKSHEET!H$5:H$78,WORKSHEET!$B$5:$B$78,$F213))</f>
        <v>5</v>
      </c>
      <c r="L213" s="13">
        <f>IF($F213="","",SUMIFS(WORKSHEET!I$5:I$78,WORKSHEET!$B$5:$B$78,$F213))</f>
        <v>4</v>
      </c>
      <c r="N213" s="28">
        <f t="shared" si="22"/>
        <v>5</v>
      </c>
      <c r="O213" s="5">
        <f t="shared" si="23"/>
        <v>45</v>
      </c>
      <c r="P213" s="5">
        <f t="shared" si="24"/>
        <v>1.4E-2</v>
      </c>
      <c r="Q213" s="5">
        <f t="shared" si="25"/>
        <v>45.014000000000003</v>
      </c>
      <c r="R213" s="5">
        <f t="shared" si="26"/>
        <v>45</v>
      </c>
      <c r="S213" s="5" t="str">
        <f t="shared" si="27"/>
        <v>Audi Escondido</v>
      </c>
    </row>
    <row r="214" spans="1:19" ht="17.149999999999999" customHeight="1" x14ac:dyDescent="0.35">
      <c r="A214" s="137">
        <v>5</v>
      </c>
      <c r="B214" s="5" t="str">
        <f>IFERROR(VLOOKUP($A214,KEY!$A$5:$E$74,3,FALSE),"")</f>
        <v>Audi</v>
      </c>
      <c r="C214" s="5" t="str">
        <f>IFERROR(VLOOKUP($A214,KEY!$A$5:$E$74,4,FALSE),"")</f>
        <v>Orange County</v>
      </c>
      <c r="D214" s="5" t="str">
        <f>IF(F214="","",B214&amp;"-"&amp;COUNTIF(B$209:B214,B214))</f>
        <v>Audi-3</v>
      </c>
      <c r="E214" s="5" t="str">
        <f>IF(F214="","",C214&amp;"-"&amp;COUNTIF(C$209:C214,C214))</f>
        <v>Orange County-1</v>
      </c>
      <c r="F214" s="6" t="str">
        <f>IFERROR(VLOOKUP($A214,KEY!$A$5:$E$74,2,FALSE),"")</f>
        <v>Audi North OC</v>
      </c>
      <c r="G214" s="6">
        <f>IF($F214="","",SUMIFS(WORKSHEET!D$5:D$78,WORKSHEET!$B$5:$B$78,$F214))</f>
        <v>15</v>
      </c>
      <c r="H214" s="6">
        <f>IF($F214="","",SUMIFS(WORKSHEET!E$5:E$78,WORKSHEET!$B$5:$B$78,$F214))</f>
        <v>9</v>
      </c>
      <c r="I214" s="12">
        <f>IF($F214="","",SUMIFS(WORKSHEET!G$5:G$78,WORKSHEET!$B$5:$B$78,$F214))</f>
        <v>0.6</v>
      </c>
      <c r="J214" s="6">
        <f>IF($F214="","",SUMIFS(WORKSHEET!F$5:F$78,WORKSHEET!$B$5:$B$78,$F214))</f>
        <v>5</v>
      </c>
      <c r="K214" s="13">
        <f>IF($F214="","",SUMIFS(WORKSHEET!H$5:H$78,WORKSHEET!$B$5:$B$78,$F214))</f>
        <v>3</v>
      </c>
      <c r="L214" s="13">
        <f>IF($F214="","",SUMIFS(WORKSHEET!I$5:I$78,WORKSHEET!$B$5:$B$78,$F214))</f>
        <v>1.8</v>
      </c>
      <c r="N214" s="28">
        <f t="shared" si="22"/>
        <v>3</v>
      </c>
      <c r="O214" s="5">
        <f t="shared" si="23"/>
        <v>54</v>
      </c>
      <c r="P214" s="5">
        <f t="shared" si="24"/>
        <v>1.4999999999999999E-2</v>
      </c>
      <c r="Q214" s="5">
        <f t="shared" si="25"/>
        <v>54.015000000000001</v>
      </c>
      <c r="R214" s="5">
        <f t="shared" si="26"/>
        <v>54</v>
      </c>
      <c r="S214" s="5" t="str">
        <f t="shared" si="27"/>
        <v>Audi North OC</v>
      </c>
    </row>
    <row r="215" spans="1:19" ht="17.149999999999999" customHeight="1" x14ac:dyDescent="0.35">
      <c r="A215" s="137">
        <v>6</v>
      </c>
      <c r="B215" s="5" t="str">
        <f>IFERROR(VLOOKUP($A215,KEY!$A$5:$E$74,3,FALSE),"")</f>
        <v>Audi</v>
      </c>
      <c r="C215" s="5" t="str">
        <f>IFERROR(VLOOKUP($A215,KEY!$A$5:$E$74,4,FALSE),"")</f>
        <v>Arizona</v>
      </c>
      <c r="D215" s="5" t="str">
        <f>IF(F215="","",B215&amp;"-"&amp;COUNTIF(B$209:B215,B215))</f>
        <v>Audi-4</v>
      </c>
      <c r="E215" s="5" t="str">
        <f>IF(F215="","",C215&amp;"-"&amp;COUNTIF(C$209:C215,C215))</f>
        <v>Arizona-3</v>
      </c>
      <c r="F215" s="6" t="str">
        <f>IFERROR(VLOOKUP($A215,KEY!$A$5:$E$74,2,FALSE),"")</f>
        <v>Audi North Scottsdale</v>
      </c>
      <c r="G215" s="6">
        <f>IF($F215="","",SUMIFS(WORKSHEET!D$5:D$78,WORKSHEET!$B$5:$B$78,$F215))</f>
        <v>137</v>
      </c>
      <c r="H215" s="6">
        <f>IF($F215="","",SUMIFS(WORKSHEET!E$5:E$78,WORKSHEET!$B$5:$B$78,$F215))</f>
        <v>25</v>
      </c>
      <c r="I215" s="12">
        <f>IF($F215="","",SUMIFS(WORKSHEET!G$5:G$78,WORKSHEET!$B$5:$B$78,$F215))</f>
        <v>0.18248175182481752</v>
      </c>
      <c r="J215" s="6">
        <f>IF($F215="","",SUMIFS(WORKSHEET!F$5:F$78,WORKSHEET!$B$5:$B$78,$F215))</f>
        <v>10</v>
      </c>
      <c r="K215" s="13">
        <f>IF($F215="","",SUMIFS(WORKSHEET!H$5:H$78,WORKSHEET!$B$5:$B$78,$F215))</f>
        <v>13.7</v>
      </c>
      <c r="L215" s="13">
        <f>IF($F215="","",SUMIFS(WORKSHEET!I$5:I$78,WORKSHEET!$B$5:$B$78,$F215))</f>
        <v>2.5</v>
      </c>
      <c r="N215" s="28">
        <f t="shared" si="22"/>
        <v>13.7</v>
      </c>
      <c r="O215" s="5">
        <f t="shared" si="23"/>
        <v>12</v>
      </c>
      <c r="P215" s="5">
        <f t="shared" si="24"/>
        <v>1.6E-2</v>
      </c>
      <c r="Q215" s="5">
        <f t="shared" si="25"/>
        <v>12.016</v>
      </c>
      <c r="R215" s="5">
        <f t="shared" si="26"/>
        <v>12</v>
      </c>
      <c r="S215" s="5" t="str">
        <f t="shared" si="27"/>
        <v>Audi North Scottsdale</v>
      </c>
    </row>
    <row r="216" spans="1:19" ht="17.149999999999999" customHeight="1" x14ac:dyDescent="0.35">
      <c r="A216" s="137">
        <v>7</v>
      </c>
      <c r="B216" s="5" t="str">
        <f>IFERROR(VLOOKUP($A216,KEY!$A$5:$E$74,3,FALSE),"")</f>
        <v>Audi</v>
      </c>
      <c r="C216" s="5" t="str">
        <f>IFERROR(VLOOKUP($A216,KEY!$A$5:$E$74,4,FALSE),"")</f>
        <v>Northern California</v>
      </c>
      <c r="D216" s="5" t="str">
        <f>IF(F216="","",B216&amp;"-"&amp;COUNTIF(B$209:B216,B216))</f>
        <v>Audi-5</v>
      </c>
      <c r="E216" s="5" t="str">
        <f>IF(F216="","",C216&amp;"-"&amp;COUNTIF(C$209:C216,C216))</f>
        <v>Northern California-1</v>
      </c>
      <c r="F216" s="6" t="str">
        <f>IFERROR(VLOOKUP($A216,KEY!$A$5:$E$74,2,FALSE),"")</f>
        <v>Audi San Jose</v>
      </c>
      <c r="G216" s="6">
        <f>IF($F216="","",SUMIFS(WORKSHEET!D$5:D$78,WORKSHEET!$B$5:$B$78,$F216))</f>
        <v>34</v>
      </c>
      <c r="H216" s="6">
        <f>IF($F216="","",SUMIFS(WORKSHEET!E$5:E$78,WORKSHEET!$B$5:$B$78,$F216))</f>
        <v>4</v>
      </c>
      <c r="I216" s="12">
        <f>IF($F216="","",SUMIFS(WORKSHEET!G$5:G$78,WORKSHEET!$B$5:$B$78,$F216))</f>
        <v>0.11764705882352941</v>
      </c>
      <c r="J216" s="6">
        <f>IF($F216="","",SUMIFS(WORKSHEET!F$5:F$78,WORKSHEET!$B$5:$B$78,$F216))</f>
        <v>10</v>
      </c>
      <c r="K216" s="13">
        <f>IF($F216="","",SUMIFS(WORKSHEET!H$5:H$78,WORKSHEET!$B$5:$B$78,$F216))</f>
        <v>3.4</v>
      </c>
      <c r="L216" s="13">
        <f>IF($F216="","",SUMIFS(WORKSHEET!I$5:I$78,WORKSHEET!$B$5:$B$78,$F216))</f>
        <v>0.4</v>
      </c>
      <c r="N216" s="28">
        <f t="shared" si="22"/>
        <v>3.4</v>
      </c>
      <c r="O216" s="5">
        <f t="shared" si="23"/>
        <v>53</v>
      </c>
      <c r="P216" s="5">
        <f t="shared" si="24"/>
        <v>1.7000000000000001E-2</v>
      </c>
      <c r="Q216" s="5">
        <f t="shared" si="25"/>
        <v>53.017000000000003</v>
      </c>
      <c r="R216" s="5">
        <f t="shared" si="26"/>
        <v>53</v>
      </c>
      <c r="S216" s="5" t="str">
        <f t="shared" si="27"/>
        <v>Audi San Jose</v>
      </c>
    </row>
    <row r="217" spans="1:19" ht="17.149999999999999" customHeight="1" x14ac:dyDescent="0.35">
      <c r="A217" s="137">
        <v>8</v>
      </c>
      <c r="B217" s="5" t="str">
        <f>IFERROR(VLOOKUP($A217,KEY!$A$5:$E$74,3,FALSE),"")</f>
        <v>Audi</v>
      </c>
      <c r="C217" s="5" t="str">
        <f>IFERROR(VLOOKUP($A217,KEY!$A$5:$E$74,4,FALSE),"")</f>
        <v>Orange County</v>
      </c>
      <c r="D217" s="5" t="str">
        <f>IF(F217="","",B217&amp;"-"&amp;COUNTIF(B$209:B217,B217))</f>
        <v>Audi-6</v>
      </c>
      <c r="E217" s="5" t="str">
        <f>IF(F217="","",C217&amp;"-"&amp;COUNTIF(C$209:C217,C217))</f>
        <v>Orange County-2</v>
      </c>
      <c r="F217" s="6" t="str">
        <f>IFERROR(VLOOKUP($A217,KEY!$A$5:$E$74,2,FALSE),"")</f>
        <v>Audi South Coast</v>
      </c>
      <c r="G217" s="6">
        <f>IF($F217="","",SUMIFS(WORKSHEET!D$5:D$78,WORKSHEET!$B$5:$B$78,$F217))</f>
        <v>37</v>
      </c>
      <c r="H217" s="6">
        <f>IF($F217="","",SUMIFS(WORKSHEET!E$5:E$78,WORKSHEET!$B$5:$B$78,$F217))</f>
        <v>16</v>
      </c>
      <c r="I217" s="12">
        <f>IF($F217="","",SUMIFS(WORKSHEET!G$5:G$78,WORKSHEET!$B$5:$B$78,$F217))</f>
        <v>0.43243243243243246</v>
      </c>
      <c r="J217" s="6">
        <f>IF($F217="","",SUMIFS(WORKSHEET!F$5:F$78,WORKSHEET!$B$5:$B$78,$F217))</f>
        <v>6</v>
      </c>
      <c r="K217" s="13">
        <f>IF($F217="","",SUMIFS(WORKSHEET!H$5:H$78,WORKSHEET!$B$5:$B$78,$F217))</f>
        <v>6.166666666666667</v>
      </c>
      <c r="L217" s="13">
        <f>IF($F217="","",SUMIFS(WORKSHEET!I$5:I$78,WORKSHEET!$B$5:$B$78,$F217))</f>
        <v>2.6666666666666665</v>
      </c>
      <c r="N217" s="28">
        <f t="shared" si="22"/>
        <v>6.166666666666667</v>
      </c>
      <c r="O217" s="5">
        <f t="shared" si="23"/>
        <v>42</v>
      </c>
      <c r="P217" s="5">
        <f t="shared" si="24"/>
        <v>1.7999999999999999E-2</v>
      </c>
      <c r="Q217" s="5">
        <f t="shared" si="25"/>
        <v>42.018000000000001</v>
      </c>
      <c r="R217" s="5">
        <f t="shared" si="26"/>
        <v>42</v>
      </c>
      <c r="S217" s="5" t="str">
        <f t="shared" si="27"/>
        <v>Audi South Coast</v>
      </c>
    </row>
    <row r="218" spans="1:19" ht="17.149999999999999" customHeight="1" x14ac:dyDescent="0.35">
      <c r="A218" s="137">
        <v>9</v>
      </c>
      <c r="B218" s="5" t="str">
        <f>IFERROR(VLOOKUP($A218,KEY!$A$5:$E$74,3,FALSE),"")</f>
        <v>Ultra</v>
      </c>
      <c r="C218" s="5" t="str">
        <f>IFERROR(VLOOKUP($A218,KEY!$A$5:$E$74,4,FALSE),"")</f>
        <v>Arizona</v>
      </c>
      <c r="D218" s="5" t="str">
        <f>IF(F218="","",B218&amp;"-"&amp;COUNTIF(B$209:B218,B218))</f>
        <v>Ultra-1</v>
      </c>
      <c r="E218" s="5" t="str">
        <f>IF(F218="","",C218&amp;"-"&amp;COUNTIF(C$209:C218,C218))</f>
        <v>Arizona-4</v>
      </c>
      <c r="F218" s="6" t="str">
        <f>IFERROR(VLOOKUP($A218,KEY!$A$5:$E$74,2,FALSE),"")</f>
        <v>Bentley Scottsdale</v>
      </c>
      <c r="G218" s="6">
        <f>IF($F218="","",SUMIFS(WORKSHEET!D$5:D$78,WORKSHEET!$B$5:$B$78,$F218))</f>
        <v>36</v>
      </c>
      <c r="H218" s="6">
        <f>IF($F218="","",SUMIFS(WORKSHEET!E$5:E$78,WORKSHEET!$B$5:$B$78,$F218))</f>
        <v>8</v>
      </c>
      <c r="I218" s="12">
        <f>IF($F218="","",SUMIFS(WORKSHEET!G$5:G$78,WORKSHEET!$B$5:$B$78,$F218))</f>
        <v>0.22222222222222221</v>
      </c>
      <c r="J218" s="6">
        <f>IF($F218="","",SUMIFS(WORKSHEET!F$5:F$78,WORKSHEET!$B$5:$B$78,$F218))</f>
        <v>4</v>
      </c>
      <c r="K218" s="13">
        <f>IF($F218="","",SUMIFS(WORKSHEET!H$5:H$78,WORKSHEET!$B$5:$B$78,$F218))</f>
        <v>9</v>
      </c>
      <c r="L218" s="13">
        <f>IF($F218="","",SUMIFS(WORKSHEET!I$5:I$78,WORKSHEET!$B$5:$B$78,$F218))</f>
        <v>2</v>
      </c>
      <c r="N218" s="28">
        <f t="shared" si="22"/>
        <v>9</v>
      </c>
      <c r="O218" s="5">
        <f t="shared" si="23"/>
        <v>34</v>
      </c>
      <c r="P218" s="5">
        <f t="shared" si="24"/>
        <v>1.9E-2</v>
      </c>
      <c r="Q218" s="5">
        <f t="shared" si="25"/>
        <v>34.018999999999998</v>
      </c>
      <c r="R218" s="5">
        <f t="shared" si="26"/>
        <v>34</v>
      </c>
      <c r="S218" s="5" t="str">
        <f t="shared" si="27"/>
        <v>Bentley Scottsdale</v>
      </c>
    </row>
    <row r="219" spans="1:19" ht="17.149999999999999" customHeight="1" x14ac:dyDescent="0.35">
      <c r="A219" s="137">
        <v>10</v>
      </c>
      <c r="B219" s="5" t="str">
        <f>IFERROR(VLOOKUP($A219,KEY!$A$5:$E$74,3,FALSE),"")</f>
        <v>Ford</v>
      </c>
      <c r="C219" s="5" t="str">
        <f>IFERROR(VLOOKUP($A219,KEY!$A$5:$E$74,4,FALSE),"")</f>
        <v>Michigan &amp; Minnesota</v>
      </c>
      <c r="D219" s="5" t="str">
        <f>IF(F219="","",B219&amp;"-"&amp;COUNTIF(B$209:B219,B219))</f>
        <v>Ford-1</v>
      </c>
      <c r="E219" s="5" t="str">
        <f>IF(F219="","",C219&amp;"-"&amp;COUNTIF(C$209:C219,C219))</f>
        <v>Michigan &amp; Minnesota-1</v>
      </c>
      <c r="F219" s="6" t="str">
        <f>IFERROR(VLOOKUP($A219,KEY!$A$5:$E$74,2,FALSE),"")</f>
        <v>Bill Brown Ford</v>
      </c>
      <c r="G219" s="6">
        <f>IF($F219="","",SUMIFS(WORKSHEET!D$5:D$78,WORKSHEET!$B$5:$B$78,$F219))</f>
        <v>0</v>
      </c>
      <c r="H219" s="6">
        <f>IF($F219="","",SUMIFS(WORKSHEET!E$5:E$78,WORKSHEET!$B$5:$B$78,$F219))</f>
        <v>0</v>
      </c>
      <c r="I219" s="12">
        <f>IF($F219="","",SUMIFS(WORKSHEET!G$5:G$78,WORKSHEET!$B$5:$B$78,$F219))</f>
        <v>0</v>
      </c>
      <c r="J219" s="6">
        <f>IF($F219="","",SUMIFS(WORKSHEET!F$5:F$78,WORKSHEET!$B$5:$B$78,$F219))</f>
        <v>0</v>
      </c>
      <c r="K219" s="13">
        <f>IF($F219="","",SUMIFS(WORKSHEET!H$5:H$78,WORKSHEET!$B$5:$B$78,$F219))</f>
        <v>0</v>
      </c>
      <c r="L219" s="13">
        <f>IF($F219="","",SUMIFS(WORKSHEET!I$5:I$78,WORKSHEET!$B$5:$B$78,$F219))</f>
        <v>0</v>
      </c>
      <c r="N219" s="28" t="str">
        <f>IFERROR(G219/J219,"")</f>
        <v/>
      </c>
      <c r="O219" s="5" t="str">
        <f t="shared" si="23"/>
        <v/>
      </c>
      <c r="P219" s="5" t="str">
        <f t="shared" si="24"/>
        <v/>
      </c>
      <c r="Q219" s="5" t="str">
        <f t="shared" si="25"/>
        <v/>
      </c>
      <c r="R219" s="5" t="str">
        <f t="shared" si="26"/>
        <v/>
      </c>
      <c r="S219" s="5" t="str">
        <f t="shared" si="27"/>
        <v>Bill Brown Ford</v>
      </c>
    </row>
    <row r="220" spans="1:19" ht="17.149999999999999" customHeight="1" x14ac:dyDescent="0.35">
      <c r="A220" s="137">
        <v>11</v>
      </c>
      <c r="B220" s="5" t="str">
        <f>IFERROR(VLOOKUP($A220,KEY!$A$5:$E$74,3,FALSE),"")</f>
        <v>BMW</v>
      </c>
      <c r="C220" s="5" t="str">
        <f>IFERROR(VLOOKUP($A220,KEY!$A$5:$E$74,4,FALSE),"")</f>
        <v>Arizona</v>
      </c>
      <c r="D220" s="5" t="str">
        <f>IF(F220="","",B220&amp;"-"&amp;COUNTIF(B$209:B220,B220))</f>
        <v>BMW-1</v>
      </c>
      <c r="E220" s="5" t="str">
        <f>IF(F220="","",C220&amp;"-"&amp;COUNTIF(C$209:C220,C220))</f>
        <v>Arizona-5</v>
      </c>
      <c r="F220" s="6" t="str">
        <f>IFERROR(VLOOKUP($A220,KEY!$A$5:$E$74,2,FALSE),"")</f>
        <v>BMW North Scottsdale</v>
      </c>
      <c r="G220" s="6">
        <f>IF($F220="","",SUMIFS(WORKSHEET!D$5:D$78,WORKSHEET!$B$5:$B$78,$F220))</f>
        <v>372</v>
      </c>
      <c r="H220" s="6">
        <f>IF($F220="","",SUMIFS(WORKSHEET!E$5:E$78,WORKSHEET!$B$5:$B$78,$F220))</f>
        <v>81</v>
      </c>
      <c r="I220" s="12">
        <f>IF($F220="","",SUMIFS(WORKSHEET!G$5:G$78,WORKSHEET!$B$5:$B$78,$F220))</f>
        <v>0.21774193548387097</v>
      </c>
      <c r="J220" s="6">
        <f>IF($F220="","",SUMIFS(WORKSHEET!F$5:F$78,WORKSHEET!$B$5:$B$78,$F220))</f>
        <v>28</v>
      </c>
      <c r="K220" s="13">
        <f>IF($F220="","",SUMIFS(WORKSHEET!H$5:H$78,WORKSHEET!$B$5:$B$78,$F220))</f>
        <v>13.285714285714286</v>
      </c>
      <c r="L220" s="13">
        <f>IF($F220="","",SUMIFS(WORKSHEET!I$5:I$78,WORKSHEET!$B$5:$B$78,$F220))</f>
        <v>2.8928571428571428</v>
      </c>
      <c r="N220" s="28">
        <f t="shared" si="22"/>
        <v>13.285714285714286</v>
      </c>
      <c r="O220" s="5">
        <f t="shared" si="23"/>
        <v>14</v>
      </c>
      <c r="P220" s="5">
        <f t="shared" si="24"/>
        <v>2.1000000000000001E-2</v>
      </c>
      <c r="Q220" s="5">
        <f t="shared" si="25"/>
        <v>14.021000000000001</v>
      </c>
      <c r="R220" s="5">
        <f t="shared" si="26"/>
        <v>14</v>
      </c>
      <c r="S220" s="5" t="str">
        <f t="shared" si="27"/>
        <v>BMW North Scottsdale</v>
      </c>
    </row>
    <row r="221" spans="1:19" ht="17.149999999999999" customHeight="1" x14ac:dyDescent="0.35">
      <c r="A221" s="137">
        <v>12</v>
      </c>
      <c r="B221" s="5" t="str">
        <f>IFERROR(VLOOKUP($A221,KEY!$A$5:$E$74,3,FALSE),"")</f>
        <v>BMW</v>
      </c>
      <c r="C221" s="5" t="str">
        <f>IFERROR(VLOOKUP($A221,KEY!$A$5:$E$74,4,FALSE),"")</f>
        <v>Texas</v>
      </c>
      <c r="D221" s="5" t="str">
        <f>IF(F221="","",B221&amp;"-"&amp;COUNTIF(B$209:B221,B221))</f>
        <v>BMW-2</v>
      </c>
      <c r="E221" s="5" t="str">
        <f>IF(F221="","",C221&amp;"-"&amp;COUNTIF(C$209:C221,C221))</f>
        <v>Texas-1</v>
      </c>
      <c r="F221" s="6" t="str">
        <f>IFERROR(VLOOKUP($A221,KEY!$A$5:$E$74,2,FALSE),"")</f>
        <v>BMW of Austin</v>
      </c>
      <c r="G221" s="6">
        <f>IF($F221="","",SUMIFS(WORKSHEET!D$5:D$78,WORKSHEET!$B$5:$B$78,$F221))</f>
        <v>199</v>
      </c>
      <c r="H221" s="6">
        <f>IF($F221="","",SUMIFS(WORKSHEET!E$5:E$78,WORKSHEET!$B$5:$B$78,$F221))</f>
        <v>33</v>
      </c>
      <c r="I221" s="12">
        <f>IF($F221="","",SUMIFS(WORKSHEET!G$5:G$78,WORKSHEET!$B$5:$B$78,$F221))</f>
        <v>0.16582914572864321</v>
      </c>
      <c r="J221" s="6">
        <f>IF($F221="","",SUMIFS(WORKSHEET!F$5:F$78,WORKSHEET!$B$5:$B$78,$F221))</f>
        <v>24</v>
      </c>
      <c r="K221" s="13">
        <f>IF($F221="","",SUMIFS(WORKSHEET!H$5:H$78,WORKSHEET!$B$5:$B$78,$F221))</f>
        <v>8.2916666666666661</v>
      </c>
      <c r="L221" s="13">
        <f>IF($F221="","",SUMIFS(WORKSHEET!I$5:I$78,WORKSHEET!$B$5:$B$78,$F221))</f>
        <v>1.375</v>
      </c>
      <c r="N221" s="28">
        <f t="shared" si="22"/>
        <v>8.2916666666666661</v>
      </c>
      <c r="O221" s="5">
        <f t="shared" si="23"/>
        <v>37</v>
      </c>
      <c r="P221" s="5">
        <f t="shared" si="24"/>
        <v>2.1999999999999999E-2</v>
      </c>
      <c r="Q221" s="5">
        <f t="shared" si="25"/>
        <v>37.021999999999998</v>
      </c>
      <c r="R221" s="5">
        <f t="shared" si="26"/>
        <v>37</v>
      </c>
      <c r="S221" s="5" t="str">
        <f t="shared" si="27"/>
        <v>BMW of Austin</v>
      </c>
    </row>
    <row r="222" spans="1:19" ht="17.149999999999999" customHeight="1" x14ac:dyDescent="0.35">
      <c r="A222" s="137">
        <v>13</v>
      </c>
      <c r="B222" s="5" t="str">
        <f>IFERROR(VLOOKUP($A222,KEY!$A$5:$E$74,3,FALSE),"")</f>
        <v>BMW</v>
      </c>
      <c r="C222" s="5" t="str">
        <f>IFERROR(VLOOKUP($A222,KEY!$A$5:$E$74,4,FALSE),"")</f>
        <v>Michigan &amp; Minnesota</v>
      </c>
      <c r="D222" s="5" t="str">
        <f>IF(F222="","",B222&amp;"-"&amp;COUNTIF(B$209:B222,B222))</f>
        <v>BMW-3</v>
      </c>
      <c r="E222" s="5" t="str">
        <f>IF(F222="","",C222&amp;"-"&amp;COUNTIF(C$209:C222,C222))</f>
        <v>Michigan &amp; Minnesota-2</v>
      </c>
      <c r="F222" s="6" t="str">
        <f>IFERROR(VLOOKUP($A222,KEY!$A$5:$E$74,2,FALSE),"")</f>
        <v>BMW of Bloomfield Hills</v>
      </c>
      <c r="G222" s="6">
        <f>IF($F222="","",SUMIFS(WORKSHEET!D$5:D$78,WORKSHEET!$B$5:$B$78,$F222))</f>
        <v>31</v>
      </c>
      <c r="H222" s="6">
        <f>IF($F222="","",SUMIFS(WORKSHEET!E$5:E$78,WORKSHEET!$B$5:$B$78,$F222))</f>
        <v>8</v>
      </c>
      <c r="I222" s="12">
        <f>IF($F222="","",SUMIFS(WORKSHEET!G$5:G$78,WORKSHEET!$B$5:$B$78,$F222))</f>
        <v>0.25806451612903225</v>
      </c>
      <c r="J222" s="6">
        <f>IF($F222="","",SUMIFS(WORKSHEET!F$5:F$78,WORKSHEET!$B$5:$B$78,$F222))</f>
        <v>12</v>
      </c>
      <c r="K222" s="13">
        <f>IF($F222="","",SUMIFS(WORKSHEET!H$5:H$78,WORKSHEET!$B$5:$B$78,$F222))</f>
        <v>2.5833333333333335</v>
      </c>
      <c r="L222" s="13">
        <f>IF($F222="","",SUMIFS(WORKSHEET!I$5:I$78,WORKSHEET!$B$5:$B$78,$F222))</f>
        <v>0.66666666666666663</v>
      </c>
      <c r="N222" s="28">
        <f t="shared" si="22"/>
        <v>2.5833333333333335</v>
      </c>
      <c r="O222" s="5">
        <f t="shared" si="23"/>
        <v>57</v>
      </c>
      <c r="P222" s="5">
        <f t="shared" si="24"/>
        <v>2.3E-2</v>
      </c>
      <c r="Q222" s="5">
        <f t="shared" si="25"/>
        <v>57.023000000000003</v>
      </c>
      <c r="R222" s="5">
        <f t="shared" si="26"/>
        <v>57</v>
      </c>
      <c r="S222" s="5" t="str">
        <f t="shared" si="27"/>
        <v>BMW of Bloomfield Hills</v>
      </c>
    </row>
    <row r="223" spans="1:19" ht="17.149999999999999" customHeight="1" x14ac:dyDescent="0.35">
      <c r="A223" s="137">
        <v>14</v>
      </c>
      <c r="B223" s="5" t="str">
        <f>IFERROR(VLOOKUP($A223,KEY!$A$5:$E$74,3,FALSE),"")</f>
        <v>BMW</v>
      </c>
      <c r="C223" s="5" t="str">
        <f>IFERROR(VLOOKUP($A223,KEY!$A$5:$E$74,4,FALSE),"")</f>
        <v>Southern California</v>
      </c>
      <c r="D223" s="5" t="str">
        <f>IF(F223="","",B223&amp;"-"&amp;COUNTIF(B$209:B223,B223))</f>
        <v>BMW-4</v>
      </c>
      <c r="E223" s="5" t="str">
        <f>IF(F223="","",C223&amp;"-"&amp;COUNTIF(C$209:C223,C223))</f>
        <v>Southern California-3</v>
      </c>
      <c r="F223" s="6" t="str">
        <f>IFERROR(VLOOKUP($A223,KEY!$A$5:$E$74,2,FALSE),"")</f>
        <v>BMW/MINI of Escondido</v>
      </c>
      <c r="G223" s="6">
        <f>IF($F223="","",SUMIFS(WORKSHEET!D$5:D$78,WORKSHEET!$B$5:$B$78,$F223))</f>
        <v>57</v>
      </c>
      <c r="H223" s="6">
        <f>IF($F223="","",SUMIFS(WORKSHEET!E$5:E$78,WORKSHEET!$B$5:$B$78,$F223))</f>
        <v>25</v>
      </c>
      <c r="I223" s="12">
        <f>IF($F223="","",SUMIFS(WORKSHEET!G$5:G$78,WORKSHEET!$B$5:$B$78,$F223))</f>
        <v>0.43859649122807015</v>
      </c>
      <c r="J223" s="6">
        <f>IF($F223="","",SUMIFS(WORKSHEET!F$5:F$78,WORKSHEET!$B$5:$B$78,$F223))</f>
        <v>9</v>
      </c>
      <c r="K223" s="13">
        <f>IF($F223="","",SUMIFS(WORKSHEET!H$5:H$78,WORKSHEET!$B$5:$B$78,$F223))</f>
        <v>6.333333333333333</v>
      </c>
      <c r="L223" s="13">
        <f>IF($F223="","",SUMIFS(WORKSHEET!I$5:I$78,WORKSHEET!$B$5:$B$78,$F223))</f>
        <v>2.7777777777777777</v>
      </c>
      <c r="N223" s="28">
        <f t="shared" si="22"/>
        <v>6.333333333333333</v>
      </c>
      <c r="O223" s="5">
        <f t="shared" si="23"/>
        <v>41</v>
      </c>
      <c r="P223" s="5">
        <f t="shared" si="24"/>
        <v>2.5999999999999999E-2</v>
      </c>
      <c r="Q223" s="5">
        <f t="shared" si="25"/>
        <v>41.026000000000003</v>
      </c>
      <c r="R223" s="5">
        <f t="shared" si="26"/>
        <v>41</v>
      </c>
      <c r="S223" s="5" t="str">
        <f t="shared" si="27"/>
        <v>BMW/MINI of Escondido</v>
      </c>
    </row>
    <row r="224" spans="1:19" ht="17.149999999999999" customHeight="1" x14ac:dyDescent="0.35">
      <c r="A224" s="137">
        <v>15</v>
      </c>
      <c r="B224" s="5" t="str">
        <f>IFERROR(VLOOKUP($A224,KEY!$A$5:$E$74,3,FALSE),"")</f>
        <v>BMW</v>
      </c>
      <c r="C224" s="5" t="str">
        <f>IFERROR(VLOOKUP($A224,KEY!$A$5:$E$74,4,FALSE),"")</f>
        <v>Orange County</v>
      </c>
      <c r="D224" s="5" t="str">
        <f>IF(F224="","",B224&amp;"-"&amp;COUNTIF(B$209:B224,B224))</f>
        <v>BMW-5</v>
      </c>
      <c r="E224" s="5" t="str">
        <f>IF(F224="","",C224&amp;"-"&amp;COUNTIF(C$209:C224,C224))</f>
        <v>Orange County-3</v>
      </c>
      <c r="F224" s="6" t="str">
        <f>IFERROR(VLOOKUP($A224,KEY!$A$5:$E$74,2,FALSE),"")</f>
        <v>BMW of Ontario</v>
      </c>
      <c r="G224" s="6">
        <f>IF($F224="","",SUMIFS(WORKSHEET!D$5:D$78,WORKSHEET!$B$5:$B$78,$F224))</f>
        <v>187</v>
      </c>
      <c r="H224" s="6">
        <f>IF($F224="","",SUMIFS(WORKSHEET!E$5:E$78,WORKSHEET!$B$5:$B$78,$F224))</f>
        <v>40</v>
      </c>
      <c r="I224" s="12">
        <f>IF($F224="","",SUMIFS(WORKSHEET!G$5:G$78,WORKSHEET!$B$5:$B$78,$F224))</f>
        <v>0.21390374331550802</v>
      </c>
      <c r="J224" s="6">
        <f>IF($F224="","",SUMIFS(WORKSHEET!F$5:F$78,WORKSHEET!$B$5:$B$78,$F224))</f>
        <v>20</v>
      </c>
      <c r="K224" s="13">
        <f>IF($F224="","",SUMIFS(WORKSHEET!H$5:H$78,WORKSHEET!$B$5:$B$78,$F224))</f>
        <v>9.35</v>
      </c>
      <c r="L224" s="13">
        <f>IF($F224="","",SUMIFS(WORKSHEET!I$5:I$78,WORKSHEET!$B$5:$B$78,$F224))</f>
        <v>2</v>
      </c>
      <c r="N224" s="28">
        <f t="shared" si="22"/>
        <v>9.35</v>
      </c>
      <c r="O224" s="5">
        <f t="shared" si="23"/>
        <v>32</v>
      </c>
      <c r="P224" s="5">
        <f t="shared" si="24"/>
        <v>2.4E-2</v>
      </c>
      <c r="Q224" s="5">
        <f t="shared" si="25"/>
        <v>32.024000000000001</v>
      </c>
      <c r="R224" s="5">
        <f t="shared" si="26"/>
        <v>32</v>
      </c>
      <c r="S224" s="5" t="str">
        <f t="shared" si="27"/>
        <v>BMW of Ontario</v>
      </c>
    </row>
    <row r="225" spans="1:19" ht="17.149999999999999" customHeight="1" x14ac:dyDescent="0.35">
      <c r="A225" s="137">
        <v>16</v>
      </c>
      <c r="B225" s="5" t="str">
        <f>IFERROR(VLOOKUP($A225,KEY!$A$5:$E$74,3,FALSE),"")</f>
        <v>BMW</v>
      </c>
      <c r="C225" s="5" t="str">
        <f>IFERROR(VLOOKUP($A225,KEY!$A$5:$E$74,4,FALSE),"")</f>
        <v>Southern California</v>
      </c>
      <c r="D225" s="5" t="str">
        <f>IF(F225="","",B225&amp;"-"&amp;COUNTIF(B$209:B225,B225))</f>
        <v>BMW-6</v>
      </c>
      <c r="E225" s="5" t="str">
        <f>IF(F225="","",C225&amp;"-"&amp;COUNTIF(C$209:C225,C225))</f>
        <v>Southern California-4</v>
      </c>
      <c r="F225" s="6" t="str">
        <f>IFERROR(VLOOKUP($A225,KEY!$A$5:$E$74,2,FALSE),"")</f>
        <v>BMW of San Diego</v>
      </c>
      <c r="G225" s="6">
        <f>IF($F225="","",SUMIFS(WORKSHEET!D$5:D$78,WORKSHEET!$B$5:$B$78,$F225))</f>
        <v>178</v>
      </c>
      <c r="H225" s="6">
        <f>IF($F225="","",SUMIFS(WORKSHEET!E$5:E$78,WORKSHEET!$B$5:$B$78,$F225))</f>
        <v>64</v>
      </c>
      <c r="I225" s="12">
        <f>IF($F225="","",SUMIFS(WORKSHEET!G$5:G$78,WORKSHEET!$B$5:$B$78,$F225))</f>
        <v>0.3595505617977528</v>
      </c>
      <c r="J225" s="6">
        <f>IF($F225="","",SUMIFS(WORKSHEET!F$5:F$78,WORKSHEET!$B$5:$B$78,$F225))</f>
        <v>23</v>
      </c>
      <c r="K225" s="13">
        <f>IF($F225="","",SUMIFS(WORKSHEET!H$5:H$78,WORKSHEET!$B$5:$B$78,$F225))</f>
        <v>7.7391304347826084</v>
      </c>
      <c r="L225" s="13">
        <f>IF($F225="","",SUMIFS(WORKSHEET!I$5:I$78,WORKSHEET!$B$5:$B$78,$F225))</f>
        <v>2.7826086956521738</v>
      </c>
      <c r="N225" s="28">
        <f t="shared" si="22"/>
        <v>7.7391304347826084</v>
      </c>
      <c r="O225" s="5">
        <f t="shared" si="23"/>
        <v>40</v>
      </c>
      <c r="P225" s="5">
        <f t="shared" si="24"/>
        <v>2.5000000000000001E-2</v>
      </c>
      <c r="Q225" s="5">
        <f t="shared" si="25"/>
        <v>40.024999999999999</v>
      </c>
      <c r="R225" s="5">
        <f t="shared" si="26"/>
        <v>40</v>
      </c>
      <c r="S225" s="5" t="str">
        <f t="shared" si="27"/>
        <v>BMW of San Diego</v>
      </c>
    </row>
    <row r="226" spans="1:19" ht="17.149999999999999" customHeight="1" x14ac:dyDescent="0.35">
      <c r="A226" s="137">
        <v>17</v>
      </c>
      <c r="B226" s="5" t="str">
        <f>IFERROR(VLOOKUP($A226,KEY!$A$5:$E$74,3,FALSE),"")</f>
        <v>Acura</v>
      </c>
      <c r="C226" s="5" t="str">
        <f>IFERROR(VLOOKUP($A226,KEY!$A$5:$E$74,4,FALSE),"")</f>
        <v>Northern California</v>
      </c>
      <c r="D226" s="5" t="str">
        <f>IF(F226="","",B226&amp;"-"&amp;COUNTIF(B$209:B226,B226))</f>
        <v>Acura-3</v>
      </c>
      <c r="E226" s="5" t="str">
        <f>IF(F226="","",C226&amp;"-"&amp;COUNTIF(C$209:C226,C226))</f>
        <v>Northern California-2</v>
      </c>
      <c r="F226" s="6" t="str">
        <f>IFERROR(VLOOKUP($A226,KEY!$A$5:$E$74,2,FALSE),"")</f>
        <v>Capitol Acura</v>
      </c>
      <c r="G226" s="6">
        <f>IF($F226="","",SUMIFS(WORKSHEET!D$5:D$78,WORKSHEET!$B$5:$B$78,$F226))</f>
        <v>75</v>
      </c>
      <c r="H226" s="6">
        <f>IF($F226="","",SUMIFS(WORKSHEET!E$5:E$78,WORKSHEET!$B$5:$B$78,$F226))</f>
        <v>9</v>
      </c>
      <c r="I226" s="12">
        <f>IF($F226="","",SUMIFS(WORKSHEET!G$5:G$78,WORKSHEET!$B$5:$B$78,$F226))</f>
        <v>0.12</v>
      </c>
      <c r="J226" s="6">
        <f>IF($F226="","",SUMIFS(WORKSHEET!F$5:F$78,WORKSHEET!$B$5:$B$78,$F226))</f>
        <v>6</v>
      </c>
      <c r="K226" s="13">
        <f>IF($F226="","",SUMIFS(WORKSHEET!H$5:H$78,WORKSHEET!$B$5:$B$78,$F226))</f>
        <v>12.5</v>
      </c>
      <c r="L226" s="13">
        <f>IF($F226="","",SUMIFS(WORKSHEET!I$5:I$78,WORKSHEET!$B$5:$B$78,$F226))</f>
        <v>1.5</v>
      </c>
      <c r="N226" s="28">
        <f t="shared" si="22"/>
        <v>12.5</v>
      </c>
      <c r="O226" s="5">
        <f t="shared" si="23"/>
        <v>21</v>
      </c>
      <c r="P226" s="5">
        <f t="shared" si="24"/>
        <v>2.7E-2</v>
      </c>
      <c r="Q226" s="5">
        <f t="shared" si="25"/>
        <v>21.027000000000001</v>
      </c>
      <c r="R226" s="5">
        <f t="shared" si="26"/>
        <v>21</v>
      </c>
      <c r="S226" s="5" t="str">
        <f t="shared" si="27"/>
        <v>Capitol Acura</v>
      </c>
    </row>
    <row r="227" spans="1:19" ht="17.149999999999999" customHeight="1" x14ac:dyDescent="0.35">
      <c r="A227" s="137">
        <v>18</v>
      </c>
      <c r="B227" s="5" t="str">
        <f>IFERROR(VLOOKUP($A227,KEY!$A$5:$E$74,3,FALSE),"")</f>
        <v>Honda</v>
      </c>
      <c r="C227" s="5" t="str">
        <f>IFERROR(VLOOKUP($A227,KEY!$A$5:$E$74,4,FALSE),"")</f>
        <v>Northern California</v>
      </c>
      <c r="D227" s="5" t="str">
        <f>IF(F227="","",B227&amp;"-"&amp;COUNTIF(B$209:B227,B227))</f>
        <v>Honda-1</v>
      </c>
      <c r="E227" s="5" t="str">
        <f>IF(F227="","",C227&amp;"-"&amp;COUNTIF(C$209:C227,C227))</f>
        <v>Northern California-3</v>
      </c>
      <c r="F227" s="6" t="str">
        <f>IFERROR(VLOOKUP($A227,KEY!$A$5:$E$74,2,FALSE),"")</f>
        <v>Capitol Honda</v>
      </c>
      <c r="G227" s="6">
        <f>IF($F227="","",SUMIFS(WORKSHEET!D$5:D$78,WORKSHEET!$B$5:$B$78,$F227))</f>
        <v>135</v>
      </c>
      <c r="H227" s="6">
        <f>IF($F227="","",SUMIFS(WORKSHEET!E$5:E$78,WORKSHEET!$B$5:$B$78,$F227))</f>
        <v>28</v>
      </c>
      <c r="I227" s="12">
        <f>IF($F227="","",SUMIFS(WORKSHEET!G$5:G$78,WORKSHEET!$B$5:$B$78,$F227))</f>
        <v>0.2074074074074074</v>
      </c>
      <c r="J227" s="6">
        <f>IF($F227="","",SUMIFS(WORKSHEET!F$5:F$78,WORKSHEET!$B$5:$B$78,$F227))</f>
        <v>23</v>
      </c>
      <c r="K227" s="13">
        <f>IF($F227="","",SUMIFS(WORKSHEET!H$5:H$78,WORKSHEET!$B$5:$B$78,$F227))</f>
        <v>5.8695652173913047</v>
      </c>
      <c r="L227" s="13">
        <f>IF($F227="","",SUMIFS(WORKSHEET!I$5:I$78,WORKSHEET!$B$5:$B$78,$F227))</f>
        <v>1.2173913043478262</v>
      </c>
      <c r="N227" s="28">
        <f t="shared" si="22"/>
        <v>5.8695652173913047</v>
      </c>
      <c r="O227" s="5">
        <f t="shared" si="23"/>
        <v>43</v>
      </c>
      <c r="P227" s="5">
        <f t="shared" si="24"/>
        <v>2.8000000000000001E-2</v>
      </c>
      <c r="Q227" s="5">
        <f t="shared" si="25"/>
        <v>43.027999999999999</v>
      </c>
      <c r="R227" s="5">
        <f t="shared" si="26"/>
        <v>43</v>
      </c>
      <c r="S227" s="5" t="str">
        <f t="shared" si="27"/>
        <v>Capitol Honda</v>
      </c>
    </row>
    <row r="228" spans="1:19" ht="17.149999999999999" customHeight="1" x14ac:dyDescent="0.35">
      <c r="A228" s="137">
        <v>19</v>
      </c>
      <c r="B228" s="5" t="str">
        <f>IFERROR(VLOOKUP($A228,KEY!$A$5:$E$74,3,FALSE),"")</f>
        <v>BMW</v>
      </c>
      <c r="C228" s="5" t="str">
        <f>IFERROR(VLOOKUP($A228,KEY!$A$5:$E$74,4,FALSE),"")</f>
        <v>Orange County</v>
      </c>
      <c r="D228" s="5" t="str">
        <f>IF(F228="","",B228&amp;"-"&amp;COUNTIF(B$209:B228,B228))</f>
        <v>BMW-7</v>
      </c>
      <c r="E228" s="5" t="str">
        <f>IF(F228="","",C228&amp;"-"&amp;COUNTIF(C$209:C228,C228))</f>
        <v>Orange County-4</v>
      </c>
      <c r="F228" s="6" t="str">
        <f>IFERROR(VLOOKUP($A228,KEY!$A$5:$E$74,2,FALSE),"")</f>
        <v>Crevier BMW</v>
      </c>
      <c r="G228" s="6">
        <f>IF($F228="","",SUMIFS(WORKSHEET!D$5:D$78,WORKSHEET!$B$5:$B$78,$F228))</f>
        <v>242</v>
      </c>
      <c r="H228" s="6">
        <f>IF($F228="","",SUMIFS(WORKSHEET!E$5:E$78,WORKSHEET!$B$5:$B$78,$F228))</f>
        <v>97</v>
      </c>
      <c r="I228" s="12">
        <f>IF($F228="","",SUMIFS(WORKSHEET!G$5:G$78,WORKSHEET!$B$5:$B$78,$F228))</f>
        <v>0.40082644628099173</v>
      </c>
      <c r="J228" s="6">
        <f>IF($F228="","",SUMIFS(WORKSHEET!F$5:F$78,WORKSHEET!$B$5:$B$78,$F228))</f>
        <v>26.5</v>
      </c>
      <c r="K228" s="13">
        <f>IF($F228="","",SUMIFS(WORKSHEET!H$5:H$78,WORKSHEET!$B$5:$B$78,$F228))</f>
        <v>9.1320754716981138</v>
      </c>
      <c r="L228" s="13">
        <f>IF($F228="","",SUMIFS(WORKSHEET!I$5:I$78,WORKSHEET!$B$5:$B$78,$F228))</f>
        <v>3.6603773584905661</v>
      </c>
      <c r="N228" s="28">
        <f t="shared" si="22"/>
        <v>9.1320754716981138</v>
      </c>
      <c r="O228" s="5">
        <f t="shared" si="23"/>
        <v>33</v>
      </c>
      <c r="P228" s="5">
        <f t="shared" si="24"/>
        <v>2.9000000000000001E-2</v>
      </c>
      <c r="Q228" s="5">
        <f t="shared" si="25"/>
        <v>33.029000000000003</v>
      </c>
      <c r="R228" s="5">
        <f t="shared" si="26"/>
        <v>33</v>
      </c>
      <c r="S228" s="5" t="str">
        <f t="shared" si="27"/>
        <v>Crevier BMW</v>
      </c>
    </row>
    <row r="229" spans="1:19" ht="17.149999999999999" customHeight="1" x14ac:dyDescent="0.35">
      <c r="A229" s="137">
        <v>20</v>
      </c>
      <c r="B229" s="5" t="str">
        <f>IFERROR(VLOOKUP($A229,KEY!$A$5:$E$74,3,FALSE),"")</f>
        <v>MINI</v>
      </c>
      <c r="C229" s="5" t="str">
        <f>IFERROR(VLOOKUP($A229,KEY!$A$5:$E$74,4,FALSE),"")</f>
        <v>Orange County</v>
      </c>
      <c r="D229" s="5" t="str">
        <f>IF(F229="","",B229&amp;"-"&amp;COUNTIF(B$209:B229,B229))</f>
        <v>MINI-1</v>
      </c>
      <c r="E229" s="5" t="str">
        <f>IF(F229="","",C229&amp;"-"&amp;COUNTIF(C$209:C229,C229))</f>
        <v>Orange County-5</v>
      </c>
      <c r="F229" s="6" t="str">
        <f>IFERROR(VLOOKUP($A229,KEY!$A$5:$E$74,2,FALSE),"")</f>
        <v>Crevier MINI</v>
      </c>
      <c r="G229" s="6">
        <f>IF($F229="","",SUMIFS(WORKSHEET!D$5:D$78,WORKSHEET!$B$5:$B$78,$F229))</f>
        <v>15</v>
      </c>
      <c r="H229" s="6">
        <f>IF($F229="","",SUMIFS(WORKSHEET!E$5:E$78,WORKSHEET!$B$5:$B$78,$F229))</f>
        <v>7</v>
      </c>
      <c r="I229" s="12">
        <f>IF($F229="","",SUMIFS(WORKSHEET!G$5:G$78,WORKSHEET!$B$5:$B$78,$F229))</f>
        <v>0.46666666666666667</v>
      </c>
      <c r="J229" s="6">
        <f>IF($F229="","",SUMIFS(WORKSHEET!F$5:F$78,WORKSHEET!$B$5:$B$78,$F229))</f>
        <v>3.5</v>
      </c>
      <c r="K229" s="13">
        <f>IF($F229="","",SUMIFS(WORKSHEET!H$5:H$78,WORKSHEET!$B$5:$B$78,$F229))</f>
        <v>4.2857142857142856</v>
      </c>
      <c r="L229" s="13">
        <f>IF($F229="","",SUMIFS(WORKSHEET!I$5:I$78,WORKSHEET!$B$5:$B$78,$F229))</f>
        <v>2</v>
      </c>
      <c r="N229" s="28">
        <f t="shared" si="22"/>
        <v>4.2857142857142856</v>
      </c>
      <c r="O229" s="5">
        <f t="shared" si="23"/>
        <v>49</v>
      </c>
      <c r="P229" s="5">
        <f t="shared" si="24"/>
        <v>0.03</v>
      </c>
      <c r="Q229" s="5">
        <f t="shared" si="25"/>
        <v>49.03</v>
      </c>
      <c r="R229" s="5">
        <f t="shared" si="26"/>
        <v>49</v>
      </c>
      <c r="S229" s="5" t="str">
        <f t="shared" si="27"/>
        <v>Crevier MINI</v>
      </c>
    </row>
    <row r="230" spans="1:19" ht="17.149999999999999" customHeight="1" x14ac:dyDescent="0.35">
      <c r="A230" s="137">
        <v>21</v>
      </c>
      <c r="B230" s="5" t="str">
        <f>IFERROR(VLOOKUP($A230,KEY!$A$5:$E$74,3,FALSE),"")</f>
        <v>Toyota</v>
      </c>
      <c r="C230" s="5" t="str">
        <f>IFERROR(VLOOKUP($A230,KEY!$A$5:$E$74,4,FALSE),"")</f>
        <v>Wisconsin</v>
      </c>
      <c r="D230" s="5" t="str">
        <f>IF(F230="","",B230&amp;"-"&amp;COUNTIF(B$209:B230,B230))</f>
        <v>Toyota-1</v>
      </c>
      <c r="E230" s="5" t="str">
        <f>IF(F230="","",C230&amp;"-"&amp;COUNTIF(C$209:C230,C230))</f>
        <v>Wisconsin-1</v>
      </c>
      <c r="F230" s="6" t="str">
        <f>IFERROR(VLOOKUP($A230,KEY!$A$5:$E$74,2,FALSE),"")</f>
        <v>East Madison Toyota</v>
      </c>
      <c r="G230" s="6">
        <f>IF($F230="","",SUMIFS(WORKSHEET!D$5:D$78,WORKSHEET!$B$5:$B$78,$F230))</f>
        <v>532</v>
      </c>
      <c r="H230" s="6">
        <f>IF($F230="","",SUMIFS(WORKSHEET!E$5:E$78,WORKSHEET!$B$5:$B$78,$F230))</f>
        <v>17</v>
      </c>
      <c r="I230" s="12">
        <f>IF($F230="","",SUMIFS(WORKSHEET!G$5:G$78,WORKSHEET!$B$5:$B$78,$F230))</f>
        <v>3.1954887218045111E-2</v>
      </c>
      <c r="J230" s="6">
        <f>IF($F230="","",SUMIFS(WORKSHEET!F$5:F$78,WORKSHEET!$B$5:$B$78,$F230))</f>
        <v>15</v>
      </c>
      <c r="K230" s="13">
        <f>IF($F230="","",SUMIFS(WORKSHEET!H$5:H$78,WORKSHEET!$B$5:$B$78,$F230))</f>
        <v>35.466666666666669</v>
      </c>
      <c r="L230" s="13">
        <f>IF($F230="","",SUMIFS(WORKSHEET!I$5:I$78,WORKSHEET!$B$5:$B$78,$F230))</f>
        <v>1.1333333333333333</v>
      </c>
      <c r="N230" s="28">
        <f t="shared" si="22"/>
        <v>35.466666666666669</v>
      </c>
      <c r="O230" s="5">
        <f t="shared" si="23"/>
        <v>2</v>
      </c>
      <c r="P230" s="5">
        <f t="shared" si="24"/>
        <v>3.1E-2</v>
      </c>
      <c r="Q230" s="5">
        <f t="shared" si="25"/>
        <v>2.0310000000000001</v>
      </c>
      <c r="R230" s="5">
        <f t="shared" si="26"/>
        <v>2</v>
      </c>
      <c r="S230" s="5" t="str">
        <f t="shared" si="27"/>
        <v>East Madison Toyota</v>
      </c>
    </row>
    <row r="231" spans="1:19" ht="17.149999999999999" customHeight="1" x14ac:dyDescent="0.35">
      <c r="A231" s="137">
        <v>22</v>
      </c>
      <c r="B231" s="5" t="str">
        <f>IFERROR(VLOOKUP($A231,KEY!$A$5:$E$74,3,FALSE),"")</f>
        <v>Genesis</v>
      </c>
      <c r="C231" s="5" t="str">
        <f>IFERROR(VLOOKUP($A231,KEY!$A$5:$E$74,4,FALSE),"")</f>
        <v>Texas</v>
      </c>
      <c r="D231" s="5" t="str">
        <f>IF(F231="","",B231&amp;"-"&amp;COUNTIF(B$209:B231,B231))</f>
        <v>Genesis-1</v>
      </c>
      <c r="E231" s="5" t="str">
        <f>IF(F231="","",C231&amp;"-"&amp;COUNTIF(C$209:C231,C231))</f>
        <v>Texas-2</v>
      </c>
      <c r="F231" s="6" t="str">
        <f>IFERROR(VLOOKUP($A231,KEY!$A$5:$E$74,2,FALSE),"")</f>
        <v>Genesis of Round Rock</v>
      </c>
      <c r="G231" s="6">
        <f>IF($F231="","",SUMIFS(WORKSHEET!D$5:D$78,WORKSHEET!$B$5:$B$78,$F231))</f>
        <v>65</v>
      </c>
      <c r="H231" s="6">
        <f>IF($F231="","",SUMIFS(WORKSHEET!E$5:E$78,WORKSHEET!$B$5:$B$78,$F231))</f>
        <v>3</v>
      </c>
      <c r="I231" s="12">
        <f>IF($F231="","",SUMIFS(WORKSHEET!G$5:G$78,WORKSHEET!$B$5:$B$78,$F231))</f>
        <v>4.6153846153846156E-2</v>
      </c>
      <c r="J231" s="6">
        <f>IF($F231="","",SUMIFS(WORKSHEET!F$5:F$78,WORKSHEET!$B$5:$B$78,$F231))</f>
        <v>5</v>
      </c>
      <c r="K231" s="13">
        <f>IF($F231="","",SUMIFS(WORKSHEET!H$5:H$78,WORKSHEET!$B$5:$B$78,$F231))</f>
        <v>13</v>
      </c>
      <c r="L231" s="13">
        <f>IF($F231="","",SUMIFS(WORKSHEET!I$5:I$78,WORKSHEET!$B$5:$B$78,$F231))</f>
        <v>0.6</v>
      </c>
      <c r="N231" s="28">
        <f t="shared" si="22"/>
        <v>13</v>
      </c>
      <c r="O231" s="5">
        <f t="shared" si="23"/>
        <v>16</v>
      </c>
      <c r="P231" s="5">
        <f t="shared" si="24"/>
        <v>3.2000000000000001E-2</v>
      </c>
      <c r="Q231" s="5">
        <f t="shared" si="25"/>
        <v>16.032</v>
      </c>
      <c r="R231" s="5">
        <f t="shared" si="26"/>
        <v>16</v>
      </c>
      <c r="S231" s="5" t="str">
        <f t="shared" si="27"/>
        <v>Genesis of Round Rock</v>
      </c>
    </row>
    <row r="232" spans="1:19" ht="17.149999999999999" customHeight="1" x14ac:dyDescent="0.35">
      <c r="A232" s="137">
        <v>23</v>
      </c>
      <c r="B232" s="5" t="str">
        <f>IFERROR(VLOOKUP($A232,KEY!$A$5:$E$74,3,FALSE),"")</f>
        <v>Honda</v>
      </c>
      <c r="C232" s="5" t="str">
        <f>IFERROR(VLOOKUP($A232,KEY!$A$5:$E$74,4,FALSE),"")</f>
        <v>Texas</v>
      </c>
      <c r="D232" s="5" t="str">
        <f>IF(F232="","",B232&amp;"-"&amp;COUNTIF(B$209:B232,B232))</f>
        <v>Honda-2</v>
      </c>
      <c r="E232" s="5" t="str">
        <f>IF(F232="","",C232&amp;"-"&amp;COUNTIF(C$209:C232,C232))</f>
        <v>Texas-3</v>
      </c>
      <c r="F232" s="6" t="str">
        <f>IFERROR(VLOOKUP($A232,KEY!$A$5:$E$74,2,FALSE),"")</f>
        <v>Honda Leander</v>
      </c>
      <c r="G232" s="6">
        <f>IF($F232="","",SUMIFS(WORKSHEET!D$5:D$78,WORKSHEET!$B$5:$B$78,$F232))</f>
        <v>125</v>
      </c>
      <c r="H232" s="6">
        <f>IF($F232="","",SUMIFS(WORKSHEET!E$5:E$78,WORKSHEET!$B$5:$B$78,$F232))</f>
        <v>29</v>
      </c>
      <c r="I232" s="12">
        <f>IF($F232="","",SUMIFS(WORKSHEET!G$5:G$78,WORKSHEET!$B$5:$B$78,$F232))</f>
        <v>0.23200000000000001</v>
      </c>
      <c r="J232" s="6">
        <f>IF($F232="","",SUMIFS(WORKSHEET!F$5:F$78,WORKSHEET!$B$5:$B$78,$F232))</f>
        <v>14</v>
      </c>
      <c r="K232" s="13">
        <f>IF($F232="","",SUMIFS(WORKSHEET!H$5:H$78,WORKSHEET!$B$5:$B$78,$F232))</f>
        <v>8.9285714285714288</v>
      </c>
      <c r="L232" s="13">
        <f>IF($F232="","",SUMIFS(WORKSHEET!I$5:I$78,WORKSHEET!$B$5:$B$78,$F232))</f>
        <v>2.0714285714285716</v>
      </c>
      <c r="N232" s="28">
        <f t="shared" si="22"/>
        <v>8.9285714285714288</v>
      </c>
      <c r="O232" s="5">
        <f t="shared" si="23"/>
        <v>35</v>
      </c>
      <c r="P232" s="5">
        <f t="shared" si="24"/>
        <v>3.3000000000000002E-2</v>
      </c>
      <c r="Q232" s="5">
        <f t="shared" si="25"/>
        <v>35.033000000000001</v>
      </c>
      <c r="R232" s="5">
        <f t="shared" si="26"/>
        <v>35</v>
      </c>
      <c r="S232" s="5" t="str">
        <f t="shared" si="27"/>
        <v>Honda Leander</v>
      </c>
    </row>
    <row r="233" spans="1:19" ht="17.149999999999999" customHeight="1" x14ac:dyDescent="0.35">
      <c r="A233" s="137">
        <v>24</v>
      </c>
      <c r="B233" s="5" t="str">
        <f>IFERROR(VLOOKUP($A233,KEY!$A$5:$E$74,3,FALSE),"")</f>
        <v>Honda</v>
      </c>
      <c r="C233" s="5" t="str">
        <f>IFERROR(VLOOKUP($A233,KEY!$A$5:$E$74,4,FALSE),"")</f>
        <v>Northern California</v>
      </c>
      <c r="D233" s="5" t="str">
        <f>IF(F233="","",B233&amp;"-"&amp;COUNTIF(B$209:B233,B233))</f>
        <v>Honda-3</v>
      </c>
      <c r="E233" s="5" t="str">
        <f>IF(F233="","",C233&amp;"-"&amp;COUNTIF(C$209:C233,C233))</f>
        <v>Northern California-4</v>
      </c>
      <c r="F233" s="6" t="str">
        <f>IFERROR(VLOOKUP($A233,KEY!$A$5:$E$74,2,FALSE),"")</f>
        <v>Honda North</v>
      </c>
      <c r="G233" s="6">
        <f>IF($F233="","",SUMIFS(WORKSHEET!D$5:D$78,WORKSHEET!$B$5:$B$78,$F233))</f>
        <v>79</v>
      </c>
      <c r="H233" s="6">
        <f>IF($F233="","",SUMIFS(WORKSHEET!E$5:E$78,WORKSHEET!$B$5:$B$78,$F233))</f>
        <v>36</v>
      </c>
      <c r="I233" s="12">
        <f>IF($F233="","",SUMIFS(WORKSHEET!G$5:G$78,WORKSHEET!$B$5:$B$78,$F233))</f>
        <v>0.45569620253164556</v>
      </c>
      <c r="J233" s="6">
        <f>IF($F233="","",SUMIFS(WORKSHEET!F$5:F$78,WORKSHEET!$B$5:$B$78,$F233))</f>
        <v>14</v>
      </c>
      <c r="K233" s="13">
        <f>IF($F233="","",SUMIFS(WORKSHEET!H$5:H$78,WORKSHEET!$B$5:$B$78,$F233))</f>
        <v>5.6428571428571432</v>
      </c>
      <c r="L233" s="13">
        <f>IF($F233="","",SUMIFS(WORKSHEET!I$5:I$78,WORKSHEET!$B$5:$B$78,$F233))</f>
        <v>2.5714285714285716</v>
      </c>
      <c r="N233" s="28">
        <f t="shared" si="22"/>
        <v>5.6428571428571432</v>
      </c>
      <c r="O233" s="5">
        <f t="shared" si="23"/>
        <v>44</v>
      </c>
      <c r="P233" s="5">
        <f t="shared" si="24"/>
        <v>3.4000000000000002E-2</v>
      </c>
      <c r="Q233" s="5">
        <f t="shared" si="25"/>
        <v>44.033999999999999</v>
      </c>
      <c r="R233" s="5">
        <f t="shared" si="26"/>
        <v>44</v>
      </c>
      <c r="S233" s="5" t="str">
        <f t="shared" si="27"/>
        <v>Honda North</v>
      </c>
    </row>
    <row r="234" spans="1:19" ht="17.149999999999999" customHeight="1" x14ac:dyDescent="0.35">
      <c r="A234" s="137">
        <v>25</v>
      </c>
      <c r="B234" s="5" t="str">
        <f>IFERROR(VLOOKUP($A234,KEY!$A$5:$E$74,3,FALSE),"")</f>
        <v>Honda</v>
      </c>
      <c r="C234" s="5" t="str">
        <f>IFERROR(VLOOKUP($A234,KEY!$A$5:$E$74,4,FALSE),"")</f>
        <v>Southern California</v>
      </c>
      <c r="D234" s="5" t="str">
        <f>IF(F234="","",B234&amp;"-"&amp;COUNTIF(B$209:B234,B234))</f>
        <v>Honda-4</v>
      </c>
      <c r="E234" s="5" t="str">
        <f>IF(F234="","",C234&amp;"-"&amp;COUNTIF(C$209:C234,C234))</f>
        <v>Southern California-5</v>
      </c>
      <c r="F234" s="6" t="str">
        <f>IFERROR(VLOOKUP($A234,KEY!$A$5:$E$74,2,FALSE),"")</f>
        <v>Honda of Escondido</v>
      </c>
      <c r="G234" s="6">
        <f>IF($F234="","",SUMIFS(WORKSHEET!D$5:D$78,WORKSHEET!$B$5:$B$78,$F234))</f>
        <v>24</v>
      </c>
      <c r="H234" s="6">
        <f>IF($F234="","",SUMIFS(WORKSHEET!E$5:E$78,WORKSHEET!$B$5:$B$78,$F234))</f>
        <v>16</v>
      </c>
      <c r="I234" s="12">
        <f>IF($F234="","",SUMIFS(WORKSHEET!G$5:G$78,WORKSHEET!$B$5:$B$78,$F234))</f>
        <v>0.66666666666666663</v>
      </c>
      <c r="J234" s="6">
        <f>IF($F234="","",SUMIFS(WORKSHEET!F$5:F$78,WORKSHEET!$B$5:$B$78,$F234))</f>
        <v>12</v>
      </c>
      <c r="K234" s="13">
        <f>IF($F234="","",SUMIFS(WORKSHEET!H$5:H$78,WORKSHEET!$B$5:$B$78,$F234))</f>
        <v>2</v>
      </c>
      <c r="L234" s="13">
        <f>IF($F234="","",SUMIFS(WORKSHEET!I$5:I$78,WORKSHEET!$B$5:$B$78,$F234))</f>
        <v>1.3333333333333333</v>
      </c>
      <c r="N234" s="28">
        <f t="shared" si="22"/>
        <v>2</v>
      </c>
      <c r="O234" s="5">
        <f t="shared" si="23"/>
        <v>59</v>
      </c>
      <c r="P234" s="5">
        <f t="shared" si="24"/>
        <v>3.5000000000000003E-2</v>
      </c>
      <c r="Q234" s="5">
        <f t="shared" si="25"/>
        <v>59.034999999999997</v>
      </c>
      <c r="R234" s="5">
        <f t="shared" si="26"/>
        <v>59</v>
      </c>
      <c r="S234" s="5" t="str">
        <f t="shared" si="27"/>
        <v>Honda of Escondido</v>
      </c>
    </row>
    <row r="235" spans="1:19" ht="17.149999999999999" customHeight="1" x14ac:dyDescent="0.35">
      <c r="A235" s="137">
        <v>26</v>
      </c>
      <c r="B235" s="5" t="str">
        <f>IFERROR(VLOOKUP($A235,KEY!$A$5:$E$74,3,FALSE),"")</f>
        <v>Hyundai</v>
      </c>
      <c r="C235" s="5" t="str">
        <f>IFERROR(VLOOKUP($A235,KEY!$A$5:$E$74,4,FALSE),"")</f>
        <v>Texas</v>
      </c>
      <c r="D235" s="5" t="str">
        <f>IF(F235="","",B235&amp;"-"&amp;COUNTIF(B$209:B235,B235))</f>
        <v>Hyundai-1</v>
      </c>
      <c r="E235" s="5" t="str">
        <f>IF(F235="","",C235&amp;"-"&amp;COUNTIF(C$209:C235,C235))</f>
        <v>Texas-4</v>
      </c>
      <c r="F235" s="6" t="str">
        <f>IFERROR(VLOOKUP($A235,KEY!$A$5:$E$74,2,FALSE),"")</f>
        <v>Hyundai of Leander</v>
      </c>
      <c r="G235" s="6">
        <f>IF($F235="","",SUMIFS(WORKSHEET!D$5:D$78,WORKSHEET!$B$5:$B$78,$F235))</f>
        <v>8</v>
      </c>
      <c r="H235" s="6">
        <f>IF($F235="","",SUMIFS(WORKSHEET!E$5:E$78,WORKSHEET!$B$5:$B$78,$F235))</f>
        <v>0</v>
      </c>
      <c r="I235" s="12">
        <f>IF($F235="","",SUMIFS(WORKSHEET!G$5:G$78,WORKSHEET!$B$5:$B$78,$F235))</f>
        <v>0</v>
      </c>
      <c r="J235" s="6">
        <f>IF($F235="","",SUMIFS(WORKSHEET!F$5:F$78,WORKSHEET!$B$5:$B$78,$F235))</f>
        <v>7</v>
      </c>
      <c r="K235" s="13">
        <f>IF($F235="","",SUMIFS(WORKSHEET!H$5:H$78,WORKSHEET!$B$5:$B$78,$F235))</f>
        <v>1.1428571428571428</v>
      </c>
      <c r="L235" s="13">
        <f>IF($F235="","",SUMIFS(WORKSHEET!I$5:I$78,WORKSHEET!$B$5:$B$78,$F235))</f>
        <v>0</v>
      </c>
      <c r="N235" s="28">
        <f t="shared" si="22"/>
        <v>1.1428571428571428</v>
      </c>
      <c r="O235" s="5">
        <f t="shared" si="23"/>
        <v>61</v>
      </c>
      <c r="P235" s="5">
        <f t="shared" si="24"/>
        <v>3.5999999999999997E-2</v>
      </c>
      <c r="Q235" s="5">
        <f t="shared" si="25"/>
        <v>61.036000000000001</v>
      </c>
      <c r="R235" s="5">
        <f t="shared" si="26"/>
        <v>61</v>
      </c>
      <c r="S235" s="5" t="str">
        <f t="shared" si="27"/>
        <v>Hyundai of Leander</v>
      </c>
    </row>
    <row r="236" spans="1:19" ht="17.149999999999999" customHeight="1" x14ac:dyDescent="0.35">
      <c r="A236" s="137">
        <v>27</v>
      </c>
      <c r="B236" s="5" t="str">
        <f>IFERROR(VLOOKUP($A236,KEY!$A$5:$E$74,3,FALSE),"")</f>
        <v>Toyota</v>
      </c>
      <c r="C236" s="5" t="str">
        <f>IFERROR(VLOOKUP($A236,KEY!$A$5:$E$74,4,FALSE),"")</f>
        <v>Southern California</v>
      </c>
      <c r="D236" s="5" t="str">
        <f>IF(F236="","",B236&amp;"-"&amp;COUNTIF(B$209:B236,B236))</f>
        <v>Toyota-2</v>
      </c>
      <c r="E236" s="5" t="str">
        <f>IF(F236="","",C236&amp;"-"&amp;COUNTIF(C$209:C236,C236))</f>
        <v>Southern California-6</v>
      </c>
      <c r="F236" s="6" t="str">
        <f>IFERROR(VLOOKUP($A236,KEY!$A$5:$E$74,2,FALSE),"")</f>
        <v>Kearny Mesa Toyota</v>
      </c>
      <c r="G236" s="6">
        <f>IF($F236="","",SUMIFS(WORKSHEET!D$5:D$78,WORKSHEET!$B$5:$B$78,$F236))</f>
        <v>188</v>
      </c>
      <c r="H236" s="6">
        <f>IF($F236="","",SUMIFS(WORKSHEET!E$5:E$78,WORKSHEET!$B$5:$B$78,$F236))</f>
        <v>33</v>
      </c>
      <c r="I236" s="12">
        <f>IF($F236="","",SUMIFS(WORKSHEET!G$5:G$78,WORKSHEET!$B$5:$B$78,$F236))</f>
        <v>0.17553191489361702</v>
      </c>
      <c r="J236" s="6">
        <f>IF($F236="","",SUMIFS(WORKSHEET!F$5:F$78,WORKSHEET!$B$5:$B$78,$F236))</f>
        <v>19</v>
      </c>
      <c r="K236" s="13">
        <f>IF($F236="","",SUMIFS(WORKSHEET!H$5:H$78,WORKSHEET!$B$5:$B$78,$F236))</f>
        <v>9.8947368421052637</v>
      </c>
      <c r="L236" s="13">
        <f>IF($F236="","",SUMIFS(WORKSHEET!I$5:I$78,WORKSHEET!$B$5:$B$78,$F236))</f>
        <v>1.736842105263158</v>
      </c>
      <c r="N236" s="28">
        <f t="shared" si="22"/>
        <v>9.8947368421052637</v>
      </c>
      <c r="O236" s="5">
        <f t="shared" si="23"/>
        <v>29</v>
      </c>
      <c r="P236" s="5">
        <f t="shared" si="24"/>
        <v>3.6999999999999998E-2</v>
      </c>
      <c r="Q236" s="5">
        <f t="shared" si="25"/>
        <v>29.036999999999999</v>
      </c>
      <c r="R236" s="5">
        <f t="shared" si="26"/>
        <v>29</v>
      </c>
      <c r="S236" s="5" t="str">
        <f t="shared" si="27"/>
        <v>Kearny Mesa Toyota</v>
      </c>
    </row>
    <row r="237" spans="1:19" ht="17.149999999999999" customHeight="1" x14ac:dyDescent="0.35">
      <c r="A237" s="137">
        <v>28</v>
      </c>
      <c r="B237" s="5" t="str">
        <f>IFERROR(VLOOKUP($A237,KEY!$A$5:$E$74,3,FALSE),"")</f>
        <v>Ultra</v>
      </c>
      <c r="C237" s="5" t="str">
        <f>IFERROR(VLOOKUP($A237,KEY!$A$5:$E$74,4,FALSE),"")</f>
        <v>Arizona</v>
      </c>
      <c r="D237" s="5" t="str">
        <f>IF(F237="","",B237&amp;"-"&amp;COUNTIF(B$209:B237,B237))</f>
        <v>Ultra-2</v>
      </c>
      <c r="E237" s="5" t="str">
        <f>IF(F237="","",C237&amp;"-"&amp;COUNTIF(C$209:C237,C237))</f>
        <v>Arizona-6</v>
      </c>
      <c r="F237" s="6" t="str">
        <f>IFERROR(VLOOKUP($A237,KEY!$A$5:$E$74,2,FALSE),"")</f>
        <v>Lamborghini North Scottsdale</v>
      </c>
      <c r="G237" s="6">
        <f>IF($F237="","",SUMIFS(WORKSHEET!D$5:D$78,WORKSHEET!$B$5:$B$78,$F237))</f>
        <v>10</v>
      </c>
      <c r="H237" s="6">
        <f>IF($F237="","",SUMIFS(WORKSHEET!E$5:E$78,WORKSHEET!$B$5:$B$78,$F237))</f>
        <v>4</v>
      </c>
      <c r="I237" s="12">
        <f>IF($F237="","",SUMIFS(WORKSHEET!G$5:G$78,WORKSHEET!$B$5:$B$78,$F237))</f>
        <v>0.4</v>
      </c>
      <c r="J237" s="6">
        <f>IF($F237="","",SUMIFS(WORKSHEET!F$5:F$78,WORKSHEET!$B$5:$B$78,$F237))</f>
        <v>1</v>
      </c>
      <c r="K237" s="13">
        <f>IF($F237="","",SUMIFS(WORKSHEET!H$5:H$78,WORKSHEET!$B$5:$B$78,$F237))</f>
        <v>10</v>
      </c>
      <c r="L237" s="13">
        <f>IF($F237="","",SUMIFS(WORKSHEET!I$5:I$78,WORKSHEET!$B$5:$B$78,$F237))</f>
        <v>4</v>
      </c>
      <c r="N237" s="28">
        <f t="shared" si="22"/>
        <v>10</v>
      </c>
      <c r="O237" s="5">
        <f t="shared" si="23"/>
        <v>27</v>
      </c>
      <c r="P237" s="5">
        <f t="shared" si="24"/>
        <v>3.7999999999999999E-2</v>
      </c>
      <c r="Q237" s="5">
        <f t="shared" si="25"/>
        <v>27.038</v>
      </c>
      <c r="R237" s="5">
        <f t="shared" si="26"/>
        <v>27</v>
      </c>
      <c r="S237" s="5" t="str">
        <f t="shared" si="27"/>
        <v>Lamborghini North Scottsdale</v>
      </c>
    </row>
    <row r="238" spans="1:19" ht="17.149999999999999" customHeight="1" x14ac:dyDescent="0.35">
      <c r="A238" s="137">
        <v>29</v>
      </c>
      <c r="B238" s="5" t="str">
        <f>IFERROR(VLOOKUP($A238,KEY!$A$5:$E$74,3,FALSE),"")</f>
        <v>LR</v>
      </c>
      <c r="C238" s="5" t="str">
        <f>IFERROR(VLOOKUP($A238,KEY!$A$5:$E$74,4,FALSE),"")</f>
        <v>Arizona</v>
      </c>
      <c r="D238" s="5" t="str">
        <f>IF(F238="","",B238&amp;"-"&amp;COUNTIF(B$209:B238,B238))</f>
        <v>LR-1</v>
      </c>
      <c r="E238" s="5" t="str">
        <f>IF(F238="","",C238&amp;"-"&amp;COUNTIF(C$209:C238,C238))</f>
        <v>Arizona-7</v>
      </c>
      <c r="F238" s="6" t="str">
        <f>IFERROR(VLOOKUP($A238,KEY!$A$5:$E$74,2,FALSE),"")</f>
        <v>Land Rover Chandler</v>
      </c>
      <c r="G238" s="6">
        <f>IF($F238="","",SUMIFS(WORKSHEET!D$5:D$78,WORKSHEET!$B$5:$B$78,$F238))</f>
        <v>61</v>
      </c>
      <c r="H238" s="6">
        <f>IF($F238="","",SUMIFS(WORKSHEET!E$5:E$78,WORKSHEET!$B$5:$B$78,$F238))</f>
        <v>13</v>
      </c>
      <c r="I238" s="12">
        <f>IF($F238="","",SUMIFS(WORKSHEET!G$5:G$78,WORKSHEET!$B$5:$B$78,$F238))</f>
        <v>0.21311475409836064</v>
      </c>
      <c r="J238" s="6">
        <f>IF($F238="","",SUMIFS(WORKSHEET!F$5:F$78,WORKSHEET!$B$5:$B$78,$F238))</f>
        <v>5</v>
      </c>
      <c r="K238" s="13">
        <f>IF($F238="","",SUMIFS(WORKSHEET!H$5:H$78,WORKSHEET!$B$5:$B$78,$F238))</f>
        <v>12.2</v>
      </c>
      <c r="L238" s="13">
        <f>IF($F238="","",SUMIFS(WORKSHEET!I$5:I$78,WORKSHEET!$B$5:$B$78,$F238))</f>
        <v>2.6</v>
      </c>
      <c r="N238" s="28">
        <f t="shared" si="22"/>
        <v>12.2</v>
      </c>
      <c r="O238" s="5">
        <f t="shared" si="23"/>
        <v>23</v>
      </c>
      <c r="P238" s="5">
        <f t="shared" si="24"/>
        <v>3.9E-2</v>
      </c>
      <c r="Q238" s="5">
        <f t="shared" si="25"/>
        <v>23.039000000000001</v>
      </c>
      <c r="R238" s="5">
        <f t="shared" si="26"/>
        <v>23</v>
      </c>
      <c r="S238" s="5" t="str">
        <f t="shared" si="27"/>
        <v>Land Rover Chandler</v>
      </c>
    </row>
    <row r="239" spans="1:19" ht="17.149999999999999" customHeight="1" x14ac:dyDescent="0.35">
      <c r="A239" s="137">
        <v>30</v>
      </c>
      <c r="B239" s="5" t="str">
        <f>IFERROR(VLOOKUP($A239,KEY!$A$5:$E$74,3,FALSE),"")</f>
        <v>LR</v>
      </c>
      <c r="C239" s="5" t="str">
        <f>IFERROR(VLOOKUP($A239,KEY!$A$5:$E$74,4,FALSE),"")</f>
        <v>Arizona</v>
      </c>
      <c r="D239" s="5" t="str">
        <f>IF(F239="","",B239&amp;"-"&amp;COUNTIF(B$209:B239,B239))</f>
        <v>LR-2</v>
      </c>
      <c r="E239" s="5" t="str">
        <f>IF(F239="","",C239&amp;"-"&amp;COUNTIF(C$209:C239,C239))</f>
        <v>Arizona-8</v>
      </c>
      <c r="F239" s="6" t="str">
        <f>IFERROR(VLOOKUP($A239,KEY!$A$5:$E$74,2,FALSE),"")</f>
        <v>Land Rover North Scottsdale</v>
      </c>
      <c r="G239" s="6">
        <f>IF($F239="","",SUMIFS(WORKSHEET!D$5:D$78,WORKSHEET!$B$5:$B$78,$F239))</f>
        <v>113</v>
      </c>
      <c r="H239" s="6">
        <f>IF($F239="","",SUMIFS(WORKSHEET!E$5:E$78,WORKSHEET!$B$5:$B$78,$F239))</f>
        <v>16</v>
      </c>
      <c r="I239" s="12">
        <f>IF($F239="","",SUMIFS(WORKSHEET!G$5:G$78,WORKSHEET!$B$5:$B$78,$F239))</f>
        <v>0.1415929203539823</v>
      </c>
      <c r="J239" s="6">
        <f>IF($F239="","",SUMIFS(WORKSHEET!F$5:F$78,WORKSHEET!$B$5:$B$78,$F239))</f>
        <v>9</v>
      </c>
      <c r="K239" s="13">
        <f>IF($F239="","",SUMIFS(WORKSHEET!H$5:H$78,WORKSHEET!$B$5:$B$78,$F239))</f>
        <v>12.555555555555555</v>
      </c>
      <c r="L239" s="13">
        <f>IF($F239="","",SUMIFS(WORKSHEET!I$5:I$78,WORKSHEET!$B$5:$B$78,$F239))</f>
        <v>1.7777777777777777</v>
      </c>
      <c r="N239" s="28">
        <f t="shared" si="22"/>
        <v>12.555555555555555</v>
      </c>
      <c r="O239" s="5">
        <f t="shared" si="23"/>
        <v>20</v>
      </c>
      <c r="P239" s="5">
        <f t="shared" si="24"/>
        <v>0.04</v>
      </c>
      <c r="Q239" s="5">
        <f t="shared" si="25"/>
        <v>20.04</v>
      </c>
      <c r="R239" s="5">
        <f t="shared" si="26"/>
        <v>20</v>
      </c>
      <c r="S239" s="5" t="str">
        <f t="shared" si="27"/>
        <v>Land Rover North Scottsdale</v>
      </c>
    </row>
    <row r="240" spans="1:19" ht="17.149999999999999" customHeight="1" x14ac:dyDescent="0.35">
      <c r="A240" s="137">
        <v>31</v>
      </c>
      <c r="B240" s="5" t="str">
        <f>IFERROR(VLOOKUP($A240,KEY!$A$5:$E$74,3,FALSE),"")</f>
        <v>Lexus</v>
      </c>
      <c r="C240" s="5" t="str">
        <f>IFERROR(VLOOKUP($A240,KEY!$A$5:$E$74,4,FALSE),"")</f>
        <v>Texas</v>
      </c>
      <c r="D240" s="5" t="str">
        <f>IF(F240="","",B240&amp;"-"&amp;COUNTIF(B$209:B240,B240))</f>
        <v>Lexus-1</v>
      </c>
      <c r="E240" s="5" t="str">
        <f>IF(F240="","",C240&amp;"-"&amp;COUNTIF(C$209:C240,C240))</f>
        <v>Texas-5</v>
      </c>
      <c r="F240" s="6" t="str">
        <f>IFERROR(VLOOKUP($A240,KEY!$A$5:$E$74,2,FALSE),"")</f>
        <v>Lexus of Austin</v>
      </c>
      <c r="G240" s="6">
        <f>IF($F240="","",SUMIFS(WORKSHEET!D$5:D$78,WORKSHEET!$B$5:$B$78,$F240))</f>
        <v>132</v>
      </c>
      <c r="H240" s="6">
        <f>IF($F240="","",SUMIFS(WORKSHEET!E$5:E$78,WORKSHEET!$B$5:$B$78,$F240))</f>
        <v>37</v>
      </c>
      <c r="I240" s="12">
        <f>IF($F240="","",SUMIFS(WORKSHEET!G$5:G$78,WORKSHEET!$B$5:$B$78,$F240))</f>
        <v>0.28030303030303028</v>
      </c>
      <c r="J240" s="6">
        <f>IF($F240="","",SUMIFS(WORKSHEET!F$5:F$78,WORKSHEET!$B$5:$B$78,$F240))</f>
        <v>16</v>
      </c>
      <c r="K240" s="13">
        <f>IF($F240="","",SUMIFS(WORKSHEET!H$5:H$78,WORKSHEET!$B$5:$B$78,$F240))</f>
        <v>8.25</v>
      </c>
      <c r="L240" s="13">
        <f>IF($F240="","",SUMIFS(WORKSHEET!I$5:I$78,WORKSHEET!$B$5:$B$78,$F240))</f>
        <v>2.3125</v>
      </c>
      <c r="N240" s="28">
        <f t="shared" si="22"/>
        <v>8.25</v>
      </c>
      <c r="O240" s="5">
        <f t="shared" si="23"/>
        <v>38</v>
      </c>
      <c r="P240" s="5">
        <f t="shared" si="24"/>
        <v>4.1000000000000002E-2</v>
      </c>
      <c r="Q240" s="5">
        <f t="shared" si="25"/>
        <v>38.040999999999997</v>
      </c>
      <c r="R240" s="5">
        <f t="shared" si="26"/>
        <v>38</v>
      </c>
      <c r="S240" s="5" t="str">
        <f t="shared" si="27"/>
        <v>Lexus of Austin</v>
      </c>
    </row>
    <row r="241" spans="1:19" ht="17.149999999999999" customHeight="1" x14ac:dyDescent="0.35">
      <c r="A241" s="137">
        <v>32</v>
      </c>
      <c r="B241" s="5" t="str">
        <f>IFERROR(VLOOKUP($A241,KEY!$A$5:$E$74,3,FALSE),"")</f>
        <v>Lexus</v>
      </c>
      <c r="C241" s="5" t="str">
        <f>IFERROR(VLOOKUP($A241,KEY!$A$5:$E$74,4,FALSE),"")</f>
        <v>Arizona</v>
      </c>
      <c r="D241" s="5" t="str">
        <f>IF(F241="","",B241&amp;"-"&amp;COUNTIF(B$209:B241,B241))</f>
        <v>Lexus-2</v>
      </c>
      <c r="E241" s="5" t="str">
        <f>IF(F241="","",C241&amp;"-"&amp;COUNTIF(C$209:C241,C241))</f>
        <v>Arizona-9</v>
      </c>
      <c r="F241" s="6" t="str">
        <f>IFERROR(VLOOKUP($A241,KEY!$A$5:$E$74,2,FALSE),"")</f>
        <v>Lexus of Chandler</v>
      </c>
      <c r="G241" s="6">
        <f>IF($F241="","",SUMIFS(WORKSHEET!D$5:D$78,WORKSHEET!$B$5:$B$78,$F241))</f>
        <v>118</v>
      </c>
      <c r="H241" s="6">
        <f>IF($F241="","",SUMIFS(WORKSHEET!E$5:E$78,WORKSHEET!$B$5:$B$78,$F241))</f>
        <v>18</v>
      </c>
      <c r="I241" s="12">
        <f>IF($F241="","",SUMIFS(WORKSHEET!G$5:G$78,WORKSHEET!$B$5:$B$78,$F241))</f>
        <v>0.15254237288135594</v>
      </c>
      <c r="J241" s="6">
        <f>IF($F241="","",SUMIFS(WORKSHEET!F$5:F$78,WORKSHEET!$B$5:$B$78,$F241))</f>
        <v>9</v>
      </c>
      <c r="K241" s="13">
        <f>IF($F241="","",SUMIFS(WORKSHEET!H$5:H$78,WORKSHEET!$B$5:$B$78,$F241))</f>
        <v>13.111111111111111</v>
      </c>
      <c r="L241" s="13">
        <f>IF($F241="","",SUMIFS(WORKSHEET!I$5:I$78,WORKSHEET!$B$5:$B$78,$F241))</f>
        <v>2</v>
      </c>
      <c r="N241" s="28">
        <f t="shared" si="22"/>
        <v>13.111111111111111</v>
      </c>
      <c r="O241" s="5">
        <f t="shared" si="23"/>
        <v>15</v>
      </c>
      <c r="P241" s="5">
        <f t="shared" si="24"/>
        <v>4.2000000000000003E-2</v>
      </c>
      <c r="Q241" s="5">
        <f t="shared" si="25"/>
        <v>15.042</v>
      </c>
      <c r="R241" s="5">
        <f t="shared" si="26"/>
        <v>15</v>
      </c>
      <c r="S241" s="5" t="str">
        <f t="shared" si="27"/>
        <v>Lexus of Chandler</v>
      </c>
    </row>
    <row r="242" spans="1:19" ht="17.149999999999999" customHeight="1" x14ac:dyDescent="0.35">
      <c r="A242" s="137">
        <v>33</v>
      </c>
      <c r="B242" s="5" t="str">
        <f>IFERROR(VLOOKUP($A242,KEY!$A$5:$E$74,3,FALSE),"")</f>
        <v>Lexus</v>
      </c>
      <c r="C242" s="5" t="str">
        <f>IFERROR(VLOOKUP($A242,KEY!$A$5:$E$74,4,FALSE),"")</f>
        <v>Texas</v>
      </c>
      <c r="D242" s="5" t="str">
        <f>IF(F242="","",B242&amp;"-"&amp;COUNTIF(B$209:B242,B242))</f>
        <v>Lexus-3</v>
      </c>
      <c r="E242" s="5" t="str">
        <f>IF(F242="","",C242&amp;"-"&amp;COUNTIF(C$209:C242,C242))</f>
        <v>Texas-6</v>
      </c>
      <c r="F242" s="6" t="str">
        <f>IFERROR(VLOOKUP($A242,KEY!$A$5:$E$74,2,FALSE),"")</f>
        <v>Lexus of Lakeway</v>
      </c>
      <c r="G242" s="6">
        <f>IF($F242="","",SUMIFS(WORKSHEET!D$5:D$78,WORKSHEET!$B$5:$B$78,$F242))</f>
        <v>140</v>
      </c>
      <c r="H242" s="6">
        <f>IF($F242="","",SUMIFS(WORKSHEET!E$5:E$78,WORKSHEET!$B$5:$B$78,$F242))</f>
        <v>28</v>
      </c>
      <c r="I242" s="12">
        <f>IF($F242="","",SUMIFS(WORKSHEET!G$5:G$78,WORKSHEET!$B$5:$B$78,$F242))</f>
        <v>0.2</v>
      </c>
      <c r="J242" s="6">
        <f>IF($F242="","",SUMIFS(WORKSHEET!F$5:F$78,WORKSHEET!$B$5:$B$78,$F242))</f>
        <v>10</v>
      </c>
      <c r="K242" s="13">
        <f>IF($F242="","",SUMIFS(WORKSHEET!H$5:H$78,WORKSHEET!$B$5:$B$78,$F242))</f>
        <v>14</v>
      </c>
      <c r="L242" s="13">
        <f>IF($F242="","",SUMIFS(WORKSHEET!I$5:I$78,WORKSHEET!$B$5:$B$78,$F242))</f>
        <v>2.8</v>
      </c>
      <c r="N242" s="28">
        <f t="shared" si="22"/>
        <v>14</v>
      </c>
      <c r="O242" s="5">
        <f t="shared" si="23"/>
        <v>11</v>
      </c>
      <c r="P242" s="5">
        <f t="shared" si="24"/>
        <v>4.2999999999999997E-2</v>
      </c>
      <c r="Q242" s="5">
        <f t="shared" si="25"/>
        <v>11.042999999999999</v>
      </c>
      <c r="R242" s="5">
        <f t="shared" si="26"/>
        <v>11</v>
      </c>
      <c r="S242" s="5" t="str">
        <f t="shared" si="27"/>
        <v>Lexus of Lakeway</v>
      </c>
    </row>
    <row r="243" spans="1:19" ht="17.149999999999999" customHeight="1" x14ac:dyDescent="0.35">
      <c r="A243" s="137">
        <v>34</v>
      </c>
      <c r="B243" s="5" t="str">
        <f>IFERROR(VLOOKUP($A243,KEY!$A$5:$E$74,3,FALSE),"")</f>
        <v>Lexus</v>
      </c>
      <c r="C243" s="5" t="str">
        <f>IFERROR(VLOOKUP($A243,KEY!$A$5:$E$74,4,FALSE),"")</f>
        <v>Southern California</v>
      </c>
      <c r="D243" s="5" t="str">
        <f>IF(F243="","",B243&amp;"-"&amp;COUNTIF(B$209:B243,B243))</f>
        <v>Lexus-4</v>
      </c>
      <c r="E243" s="5" t="str">
        <f>IF(F243="","",C243&amp;"-"&amp;COUNTIF(C$209:C243,C243))</f>
        <v>Southern California-7</v>
      </c>
      <c r="F243" s="6" t="str">
        <f>IFERROR(VLOOKUP($A243,KEY!$A$5:$E$74,2,FALSE),"")</f>
        <v>Lexus San Diego</v>
      </c>
      <c r="G243" s="6">
        <f>IF($F243="","",SUMIFS(WORKSHEET!D$5:D$78,WORKSHEET!$B$5:$B$78,$F243))</f>
        <v>259</v>
      </c>
      <c r="H243" s="6">
        <f>IF($F243="","",SUMIFS(WORKSHEET!E$5:E$78,WORKSHEET!$B$5:$B$78,$F243))</f>
        <v>41</v>
      </c>
      <c r="I243" s="12">
        <f>IF($F243="","",SUMIFS(WORKSHEET!G$5:G$78,WORKSHEET!$B$5:$B$78,$F243))</f>
        <v>0.15830115830115829</v>
      </c>
      <c r="J243" s="6">
        <f>IF($F243="","",SUMIFS(WORKSHEET!F$5:F$78,WORKSHEET!$B$5:$B$78,$F243))</f>
        <v>17</v>
      </c>
      <c r="K243" s="13">
        <f>IF($F243="","",SUMIFS(WORKSHEET!H$5:H$78,WORKSHEET!$B$5:$B$78,$F243))</f>
        <v>15.235294117647058</v>
      </c>
      <c r="L243" s="13">
        <f>IF($F243="","",SUMIFS(WORKSHEET!I$5:I$78,WORKSHEET!$B$5:$B$78,$F243))</f>
        <v>2.4117647058823528</v>
      </c>
      <c r="N243" s="28">
        <f t="shared" si="22"/>
        <v>15.235294117647058</v>
      </c>
      <c r="O243" s="5">
        <f t="shared" si="23"/>
        <v>10</v>
      </c>
      <c r="P243" s="5">
        <f t="shared" si="24"/>
        <v>4.3999999999999997E-2</v>
      </c>
      <c r="Q243" s="5">
        <f t="shared" si="25"/>
        <v>10.044</v>
      </c>
      <c r="R243" s="5">
        <f t="shared" si="26"/>
        <v>10</v>
      </c>
      <c r="S243" s="5" t="str">
        <f t="shared" si="27"/>
        <v>Lexus San Diego</v>
      </c>
    </row>
    <row r="244" spans="1:19" ht="17.149999999999999" customHeight="1" x14ac:dyDescent="0.35">
      <c r="A244" s="137">
        <v>35</v>
      </c>
      <c r="B244" s="5" t="str">
        <f>IFERROR(VLOOKUP($A244,KEY!$A$5:$E$74,3,FALSE),"")</f>
        <v>Lincoln</v>
      </c>
      <c r="C244" s="5" t="str">
        <f>IFERROR(VLOOKUP($A244,KEY!$A$5:$E$74,4,FALSE),"")</f>
        <v>Orange County</v>
      </c>
      <c r="D244" s="5" t="str">
        <f>IF(F244="","",B244&amp;"-"&amp;COUNTIF(B$209:B244,B244))</f>
        <v>Lincoln-1</v>
      </c>
      <c r="E244" s="5" t="str">
        <f>IF(F244="","",C244&amp;"-"&amp;COUNTIF(C$209:C244,C244))</f>
        <v>Orange County-6</v>
      </c>
      <c r="F244" s="6" t="str">
        <f>IFERROR(VLOOKUP($A244,KEY!$A$5:$E$74,2,FALSE),"")</f>
        <v>Lincoln South Coast</v>
      </c>
      <c r="G244" s="6">
        <f>IF($F244="","",SUMIFS(WORKSHEET!D$5:D$78,WORKSHEET!$B$5:$B$78,$F244))</f>
        <v>20</v>
      </c>
      <c r="H244" s="6">
        <f>IF($F244="","",SUMIFS(WORKSHEET!E$5:E$78,WORKSHEET!$B$5:$B$78,$F244))</f>
        <v>6</v>
      </c>
      <c r="I244" s="12">
        <f>IF($F244="","",SUMIFS(WORKSHEET!G$5:G$78,WORKSHEET!$B$5:$B$78,$F244))</f>
        <v>0.3</v>
      </c>
      <c r="J244" s="6">
        <f>IF($F244="","",SUMIFS(WORKSHEET!F$5:F$78,WORKSHEET!$B$5:$B$78,$F244))</f>
        <v>4</v>
      </c>
      <c r="K244" s="13">
        <f>IF($F244="","",SUMIFS(WORKSHEET!H$5:H$78,WORKSHEET!$B$5:$B$78,$F244))</f>
        <v>5</v>
      </c>
      <c r="L244" s="13">
        <f>IF($F244="","",SUMIFS(WORKSHEET!I$5:I$78,WORKSHEET!$B$5:$B$78,$F244))</f>
        <v>1.5</v>
      </c>
      <c r="N244" s="28">
        <f t="shared" si="22"/>
        <v>5</v>
      </c>
      <c r="O244" s="5">
        <f t="shared" si="23"/>
        <v>45</v>
      </c>
      <c r="P244" s="5">
        <f t="shared" si="24"/>
        <v>4.4999999999999998E-2</v>
      </c>
      <c r="Q244" s="5">
        <f t="shared" si="25"/>
        <v>45.045000000000002</v>
      </c>
      <c r="R244" s="5">
        <f t="shared" si="26"/>
        <v>46</v>
      </c>
      <c r="S244" s="5" t="str">
        <f t="shared" si="27"/>
        <v>Lincoln South Coast</v>
      </c>
    </row>
    <row r="245" spans="1:19" ht="17.149999999999999" customHeight="1" x14ac:dyDescent="0.35">
      <c r="A245" s="137">
        <v>36</v>
      </c>
      <c r="B245" s="5" t="str">
        <f>IFERROR(VLOOKUP($A245,KEY!$A$5:$E$74,3,FALSE),"")</f>
        <v>Mazda</v>
      </c>
      <c r="C245" s="5" t="str">
        <f>IFERROR(VLOOKUP($A245,KEY!$A$5:$E$74,4,FALSE),"")</f>
        <v>Southern California</v>
      </c>
      <c r="D245" s="5" t="str">
        <f>IF(F245="","",B245&amp;"-"&amp;COUNTIF(B$209:B245,B245))</f>
        <v>Mazda-1</v>
      </c>
      <c r="E245" s="5" t="str">
        <f>IF(F245="","",C245&amp;"-"&amp;COUNTIF(C$209:C245,C245))</f>
        <v>Southern California-8</v>
      </c>
      <c r="F245" s="6" t="str">
        <f>IFERROR(VLOOKUP($A245,KEY!$A$5:$E$74,2,FALSE),"")</f>
        <v>Mazda of Escondido</v>
      </c>
      <c r="G245" s="6">
        <f>IF($F245="","",SUMIFS(WORKSHEET!D$5:D$78,WORKSHEET!$B$5:$B$78,$F245))</f>
        <v>60</v>
      </c>
      <c r="H245" s="6">
        <f>IF($F245="","",SUMIFS(WORKSHEET!E$5:E$78,WORKSHEET!$B$5:$B$78,$F245))</f>
        <v>26</v>
      </c>
      <c r="I245" s="12">
        <f>IF($F245="","",SUMIFS(WORKSHEET!G$5:G$78,WORKSHEET!$B$5:$B$78,$F245))</f>
        <v>0.43333333333333335</v>
      </c>
      <c r="J245" s="6">
        <f>IF($F245="","",SUMIFS(WORKSHEET!F$5:F$78,WORKSHEET!$B$5:$B$78,$F245))</f>
        <v>6</v>
      </c>
      <c r="K245" s="13">
        <f>IF($F245="","",SUMIFS(WORKSHEET!H$5:H$78,WORKSHEET!$B$5:$B$78,$F245))</f>
        <v>10</v>
      </c>
      <c r="L245" s="13">
        <f>IF($F245="","",SUMIFS(WORKSHEET!I$5:I$78,WORKSHEET!$B$5:$B$78,$F245))</f>
        <v>4.333333333333333</v>
      </c>
      <c r="N245" s="28">
        <f t="shared" si="22"/>
        <v>10</v>
      </c>
      <c r="O245" s="5">
        <f t="shared" si="23"/>
        <v>27</v>
      </c>
      <c r="P245" s="5">
        <f t="shared" si="24"/>
        <v>4.5999999999999999E-2</v>
      </c>
      <c r="Q245" s="5">
        <f t="shared" si="25"/>
        <v>27.045999999999999</v>
      </c>
      <c r="R245" s="5">
        <f t="shared" si="26"/>
        <v>28</v>
      </c>
      <c r="S245" s="5" t="str">
        <f t="shared" si="27"/>
        <v>Mazda of Escondido</v>
      </c>
    </row>
    <row r="246" spans="1:19" ht="17.149999999999999" customHeight="1" x14ac:dyDescent="0.35">
      <c r="A246" s="137">
        <v>37</v>
      </c>
      <c r="B246" s="5" t="str">
        <f>IFERROR(VLOOKUP($A246,KEY!$A$5:$E$74,3,FALSE),"")</f>
        <v>Mercedes-Benz</v>
      </c>
      <c r="C246" s="5" t="str">
        <f>IFERROR(VLOOKUP($A246,KEY!$A$5:$E$74,4,FALSE),"")</f>
        <v>Arizona</v>
      </c>
      <c r="D246" s="5" t="str">
        <f>IF(F246="","",B246&amp;"-"&amp;COUNTIF(B$209:B246,B246))</f>
        <v>Mercedes-Benz-1</v>
      </c>
      <c r="E246" s="5" t="str">
        <f>IF(F246="","",C246&amp;"-"&amp;COUNTIF(C$209:C246,C246))</f>
        <v>Arizona-10</v>
      </c>
      <c r="F246" s="6" t="str">
        <f>IFERROR(VLOOKUP($A246,KEY!$A$5:$E$74,2,FALSE),"")</f>
        <v>Mercedes-Benz of Chandler</v>
      </c>
      <c r="G246" s="6">
        <f>IF($F246="","",SUMIFS(WORKSHEET!D$5:D$78,WORKSHEET!$B$5:$B$78,$F246))</f>
        <v>100</v>
      </c>
      <c r="H246" s="6">
        <f>IF($F246="","",SUMIFS(WORKSHEET!E$5:E$78,WORKSHEET!$B$5:$B$78,$F246))</f>
        <v>16</v>
      </c>
      <c r="I246" s="12">
        <f>IF($F246="","",SUMIFS(WORKSHEET!G$5:G$78,WORKSHEET!$B$5:$B$78,$F246))</f>
        <v>0.16</v>
      </c>
      <c r="J246" s="6">
        <f>IF($F246="","",SUMIFS(WORKSHEET!F$5:F$78,WORKSHEET!$B$5:$B$78,$F246))</f>
        <v>9</v>
      </c>
      <c r="K246" s="13">
        <f>IF($F246="","",SUMIFS(WORKSHEET!H$5:H$78,WORKSHEET!$B$5:$B$78,$F246))</f>
        <v>11.111111111111111</v>
      </c>
      <c r="L246" s="13">
        <f>IF($F246="","",SUMIFS(WORKSHEET!I$5:I$78,WORKSHEET!$B$5:$B$78,$F246))</f>
        <v>1.7777777777777777</v>
      </c>
      <c r="N246" s="28">
        <f t="shared" si="22"/>
        <v>11.111111111111111</v>
      </c>
      <c r="O246" s="5">
        <f t="shared" si="23"/>
        <v>25</v>
      </c>
      <c r="P246" s="5">
        <f t="shared" si="24"/>
        <v>4.7E-2</v>
      </c>
      <c r="Q246" s="5">
        <f t="shared" si="25"/>
        <v>25.047000000000001</v>
      </c>
      <c r="R246" s="5">
        <f t="shared" si="26"/>
        <v>25</v>
      </c>
      <c r="S246" s="5" t="str">
        <f t="shared" si="27"/>
        <v>Mercedes-Benz of Chandler</v>
      </c>
    </row>
    <row r="247" spans="1:19" ht="17.149999999999999" customHeight="1" x14ac:dyDescent="0.35">
      <c r="A247" s="137">
        <v>38</v>
      </c>
      <c r="B247" s="5" t="str">
        <f>IFERROR(VLOOKUP($A247,KEY!$A$5:$E$74,3,FALSE),"")</f>
        <v>Mercedes-Benz</v>
      </c>
      <c r="C247" s="5" t="str">
        <f>IFERROR(VLOOKUP($A247,KEY!$A$5:$E$74,4,FALSE),"")</f>
        <v>Arizona</v>
      </c>
      <c r="D247" s="5" t="str">
        <f>IF(F247="","",B247&amp;"-"&amp;COUNTIF(B$209:B247,B247))</f>
        <v>Mercedes-Benz-2</v>
      </c>
      <c r="E247" s="5" t="str">
        <f>IF(F247="","",C247&amp;"-"&amp;COUNTIF(C$209:C247,C247))</f>
        <v>Arizona-11</v>
      </c>
      <c r="F247" s="6" t="str">
        <f>IFERROR(VLOOKUP($A247,KEY!$A$5:$E$74,2,FALSE),"")</f>
        <v>Mercedes-Benz of North Scottsdale</v>
      </c>
      <c r="G247" s="6">
        <f>IF($F247="","",SUMIFS(WORKSHEET!D$5:D$78,WORKSHEET!$B$5:$B$78,$F247))</f>
        <v>225</v>
      </c>
      <c r="H247" s="6">
        <f>IF($F247="","",SUMIFS(WORKSHEET!E$5:E$78,WORKSHEET!$B$5:$B$78,$F247))</f>
        <v>51</v>
      </c>
      <c r="I247" s="12">
        <f>IF($F247="","",SUMIFS(WORKSHEET!G$5:G$78,WORKSHEET!$B$5:$B$78,$F247))</f>
        <v>0.22666666666666666</v>
      </c>
      <c r="J247" s="6">
        <f>IF($F247="","",SUMIFS(WORKSHEET!F$5:F$78,WORKSHEET!$B$5:$B$78,$F247))</f>
        <v>18</v>
      </c>
      <c r="K247" s="13">
        <f>IF($F247="","",SUMIFS(WORKSHEET!H$5:H$78,WORKSHEET!$B$5:$B$78,$F247))</f>
        <v>12.5</v>
      </c>
      <c r="L247" s="13">
        <f>IF($F247="","",SUMIFS(WORKSHEET!I$5:I$78,WORKSHEET!$B$5:$B$78,$F247))</f>
        <v>2.8333333333333335</v>
      </c>
      <c r="N247" s="28">
        <f t="shared" si="22"/>
        <v>12.5</v>
      </c>
      <c r="O247" s="5">
        <f t="shared" si="23"/>
        <v>21</v>
      </c>
      <c r="P247" s="5">
        <f t="shared" si="24"/>
        <v>4.8000000000000001E-2</v>
      </c>
      <c r="Q247" s="5">
        <f t="shared" si="25"/>
        <v>21.047999999999998</v>
      </c>
      <c r="R247" s="5">
        <f t="shared" si="26"/>
        <v>22</v>
      </c>
      <c r="S247" s="5" t="str">
        <f t="shared" si="27"/>
        <v>Mercedes-Benz of North Scottsdale</v>
      </c>
    </row>
    <row r="248" spans="1:19" ht="17.149999999999999" customHeight="1" x14ac:dyDescent="0.35">
      <c r="A248" s="137">
        <v>39</v>
      </c>
      <c r="B248" s="5" t="str">
        <f>IFERROR(VLOOKUP($A248,KEY!$A$5:$E$74,3,FALSE),"")</f>
        <v>Mercedes-Benz</v>
      </c>
      <c r="C248" s="5" t="str">
        <f>IFERROR(VLOOKUP($A248,KEY!$A$5:$E$74,4,FALSE),"")</f>
        <v>Southern California</v>
      </c>
      <c r="D248" s="5" t="str">
        <f>IF(F248="","",B248&amp;"-"&amp;COUNTIF(B$209:B248,B248))</f>
        <v>Mercedes-Benz-3</v>
      </c>
      <c r="E248" s="5" t="str">
        <f>IF(F248="","",C248&amp;"-"&amp;COUNTIF(C$209:C248,C248))</f>
        <v>Southern California-9</v>
      </c>
      <c r="F248" s="6" t="str">
        <f>IFERROR(VLOOKUP($A248,KEY!$A$5:$E$74,2,FALSE),"")</f>
        <v>Mercedes-Benz of San Diego</v>
      </c>
      <c r="G248" s="6">
        <f>IF($F248="","",SUMIFS(WORKSHEET!D$5:D$78,WORKSHEET!$B$5:$B$78,$F248))</f>
        <v>672</v>
      </c>
      <c r="H248" s="6">
        <f>IF($F248="","",SUMIFS(WORKSHEET!E$5:E$78,WORKSHEET!$B$5:$B$78,$F248))</f>
        <v>57</v>
      </c>
      <c r="I248" s="12">
        <f>IF($F248="","",SUMIFS(WORKSHEET!G$5:G$78,WORKSHEET!$B$5:$B$78,$F248))</f>
        <v>8.4821428571428575E-2</v>
      </c>
      <c r="J248" s="6">
        <f>IF($F248="","",SUMIFS(WORKSHEET!F$5:F$78,WORKSHEET!$B$5:$B$78,$F248))</f>
        <v>16</v>
      </c>
      <c r="K248" s="13">
        <f>IF($F248="","",SUMIFS(WORKSHEET!H$5:H$78,WORKSHEET!$B$5:$B$78,$F248))</f>
        <v>42</v>
      </c>
      <c r="L248" s="13">
        <f>IF($F248="","",SUMIFS(WORKSHEET!I$5:I$78,WORKSHEET!$B$5:$B$78,$F248))</f>
        <v>3.5625</v>
      </c>
      <c r="N248" s="28">
        <f t="shared" si="22"/>
        <v>42</v>
      </c>
      <c r="O248" s="5">
        <f t="shared" si="23"/>
        <v>1</v>
      </c>
      <c r="P248" s="5">
        <f t="shared" si="24"/>
        <v>4.9000000000000002E-2</v>
      </c>
      <c r="Q248" s="5">
        <f t="shared" si="25"/>
        <v>1.0489999999999999</v>
      </c>
      <c r="R248" s="5">
        <f t="shared" si="26"/>
        <v>1</v>
      </c>
      <c r="S248" s="5" t="str">
        <f t="shared" si="27"/>
        <v>Mercedes-Benz of San Diego</v>
      </c>
    </row>
    <row r="249" spans="1:19" ht="17.149999999999999" customHeight="1" x14ac:dyDescent="0.35">
      <c r="A249" s="137">
        <v>40</v>
      </c>
      <c r="B249" s="5" t="str">
        <f>IFERROR(VLOOKUP($A249,KEY!$A$5:$E$74,3,FALSE),"")</f>
        <v>MINI</v>
      </c>
      <c r="C249" s="5" t="str">
        <f>IFERROR(VLOOKUP($A249,KEY!$A$5:$E$74,4,FALSE),"")</f>
        <v>Arizona</v>
      </c>
      <c r="D249" s="5" t="str">
        <f>IF(F249="","",B249&amp;"-"&amp;COUNTIF(B$209:B249,B249))</f>
        <v>MINI-2</v>
      </c>
      <c r="E249" s="5" t="str">
        <f>IF(F249="","",C249&amp;"-"&amp;COUNTIF(C$209:C249,C249))</f>
        <v>Arizona-12</v>
      </c>
      <c r="F249" s="6" t="str">
        <f>IFERROR(VLOOKUP($A249,KEY!$A$5:$E$74,2,FALSE),"")</f>
        <v>MINI North Scottsdale</v>
      </c>
      <c r="G249" s="6">
        <f>IF($F249="","",SUMIFS(WORKSHEET!D$5:D$78,WORKSHEET!$B$5:$B$78,$F249))</f>
        <v>52</v>
      </c>
      <c r="H249" s="6">
        <f>IF($F249="","",SUMIFS(WORKSHEET!E$5:E$78,WORKSHEET!$B$5:$B$78,$F249))</f>
        <v>7</v>
      </c>
      <c r="I249" s="12">
        <f>IF($F249="","",SUMIFS(WORKSHEET!G$5:G$78,WORKSHEET!$B$5:$B$78,$F249))</f>
        <v>0.13461538461538461</v>
      </c>
      <c r="J249" s="6">
        <f>IF($F249="","",SUMIFS(WORKSHEET!F$5:F$78,WORKSHEET!$B$5:$B$78,$F249))</f>
        <v>4</v>
      </c>
      <c r="K249" s="13">
        <f>IF($F249="","",SUMIFS(WORKSHEET!H$5:H$78,WORKSHEET!$B$5:$B$78,$F249))</f>
        <v>13</v>
      </c>
      <c r="L249" s="13">
        <f>IF($F249="","",SUMIFS(WORKSHEET!I$5:I$78,WORKSHEET!$B$5:$B$78,$F249))</f>
        <v>1.75</v>
      </c>
      <c r="N249" s="28">
        <f t="shared" si="22"/>
        <v>13</v>
      </c>
      <c r="O249" s="5">
        <f t="shared" si="23"/>
        <v>16</v>
      </c>
      <c r="P249" s="5">
        <f t="shared" si="24"/>
        <v>0.05</v>
      </c>
      <c r="Q249" s="5">
        <f t="shared" si="25"/>
        <v>16.05</v>
      </c>
      <c r="R249" s="5">
        <f t="shared" si="26"/>
        <v>17</v>
      </c>
      <c r="S249" s="5" t="str">
        <f t="shared" si="27"/>
        <v>MINI North Scottsdale</v>
      </c>
    </row>
    <row r="250" spans="1:19" ht="17.149999999999999" customHeight="1" x14ac:dyDescent="0.35">
      <c r="A250" s="137">
        <v>41</v>
      </c>
      <c r="B250" s="5" t="str">
        <f>IFERROR(VLOOKUP($A250,KEY!$A$5:$E$74,3,FALSE),"")</f>
        <v>MINI</v>
      </c>
      <c r="C250" s="5" t="str">
        <f>IFERROR(VLOOKUP($A250,KEY!$A$5:$E$74,4,FALSE),"")</f>
        <v>Texas</v>
      </c>
      <c r="D250" s="5" t="str">
        <f>IF(F250="","",B250&amp;"-"&amp;COUNTIF(B$209:B250,B250))</f>
        <v>MINI-3</v>
      </c>
      <c r="E250" s="5" t="str">
        <f>IF(F250="","",C250&amp;"-"&amp;COUNTIF(C$209:C250,C250))</f>
        <v>Texas-7</v>
      </c>
      <c r="F250" s="6" t="str">
        <f>IFERROR(VLOOKUP($A250,KEY!$A$5:$E$74,2,FALSE),"")</f>
        <v>MINI of Austin</v>
      </c>
      <c r="G250" s="6">
        <f>IF($F250="","",SUMIFS(WORKSHEET!D$5:D$78,WORKSHEET!$B$5:$B$78,$F250))</f>
        <v>10</v>
      </c>
      <c r="H250" s="6">
        <f>IF($F250="","",SUMIFS(WORKSHEET!E$5:E$78,WORKSHEET!$B$5:$B$78,$F250))</f>
        <v>9</v>
      </c>
      <c r="I250" s="12">
        <f>IF($F250="","",SUMIFS(WORKSHEET!G$5:G$78,WORKSHEET!$B$5:$B$78,$F250))</f>
        <v>0.9</v>
      </c>
      <c r="J250" s="6">
        <f>IF($F250="","",SUMIFS(WORKSHEET!F$5:F$78,WORKSHEET!$B$5:$B$78,$F250))</f>
        <v>4</v>
      </c>
      <c r="K250" s="13">
        <f>IF($F250="","",SUMIFS(WORKSHEET!H$5:H$78,WORKSHEET!$B$5:$B$78,$F250))</f>
        <v>2.5</v>
      </c>
      <c r="L250" s="13">
        <f>IF($F250="","",SUMIFS(WORKSHEET!I$5:I$78,WORKSHEET!$B$5:$B$78,$F250))</f>
        <v>2.25</v>
      </c>
      <c r="N250" s="28">
        <f t="shared" si="22"/>
        <v>2.5</v>
      </c>
      <c r="O250" s="5">
        <f t="shared" si="23"/>
        <v>58</v>
      </c>
      <c r="P250" s="5">
        <f t="shared" si="24"/>
        <v>5.0999999999999997E-2</v>
      </c>
      <c r="Q250" s="5">
        <f t="shared" si="25"/>
        <v>58.051000000000002</v>
      </c>
      <c r="R250" s="5">
        <f t="shared" si="26"/>
        <v>58</v>
      </c>
      <c r="S250" s="5" t="str">
        <f t="shared" si="27"/>
        <v>MINI of Austin</v>
      </c>
    </row>
    <row r="251" spans="1:19" ht="17.149999999999999" customHeight="1" x14ac:dyDescent="0.35">
      <c r="A251" s="137">
        <v>42</v>
      </c>
      <c r="B251" s="5" t="str">
        <f>IFERROR(VLOOKUP($A251,KEY!$A$5:$E$74,3,FALSE),"")</f>
        <v>MINI</v>
      </c>
      <c r="C251" s="5" t="str">
        <f>IFERROR(VLOOKUP($A251,KEY!$A$5:$E$74,4,FALSE),"")</f>
        <v>Northern California</v>
      </c>
      <c r="D251" s="5" t="str">
        <f>IF(F251="","",B251&amp;"-"&amp;COUNTIF(B$209:B251,B251))</f>
        <v>MINI-4</v>
      </c>
      <c r="E251" s="5" t="str">
        <f>IF(F251="","",C251&amp;"-"&amp;COUNTIF(C$209:C251,C251))</f>
        <v>Northern California-5</v>
      </c>
      <c r="F251" s="6" t="str">
        <f>IFERROR(VLOOKUP($A251,KEY!$A$5:$E$74,2,FALSE),"")</f>
        <v>MINI of Marin</v>
      </c>
      <c r="G251" s="6">
        <f>IF($F251="","",SUMIFS(WORKSHEET!D$5:D$78,WORKSHEET!$B$5:$B$78,$F251))</f>
        <v>15</v>
      </c>
      <c r="H251" s="6">
        <f>IF($F251="","",SUMIFS(WORKSHEET!E$5:E$78,WORKSHEET!$B$5:$B$78,$F251))</f>
        <v>10</v>
      </c>
      <c r="I251" s="12">
        <f>IF($F251="","",SUMIFS(WORKSHEET!G$5:G$78,WORKSHEET!$B$5:$B$78,$F251))</f>
        <v>0.66666666666666663</v>
      </c>
      <c r="J251" s="6">
        <f>IF($F251="","",SUMIFS(WORKSHEET!F$5:F$78,WORKSHEET!$B$5:$B$78,$F251))</f>
        <v>4</v>
      </c>
      <c r="K251" s="13">
        <f>IF($F251="","",SUMIFS(WORKSHEET!H$5:H$78,WORKSHEET!$B$5:$B$78,$F251))</f>
        <v>3.75</v>
      </c>
      <c r="L251" s="13">
        <f>IF($F251="","",SUMIFS(WORKSHEET!I$5:I$78,WORKSHEET!$B$5:$B$78,$F251))</f>
        <v>2.5</v>
      </c>
      <c r="N251" s="28">
        <f t="shared" si="22"/>
        <v>3.75</v>
      </c>
      <c r="O251" s="5">
        <f t="shared" si="23"/>
        <v>51</v>
      </c>
      <c r="P251" s="5">
        <f t="shared" si="24"/>
        <v>5.1999999999999998E-2</v>
      </c>
      <c r="Q251" s="5">
        <f t="shared" si="25"/>
        <v>51.052</v>
      </c>
      <c r="R251" s="5">
        <f t="shared" si="26"/>
        <v>51</v>
      </c>
      <c r="S251" s="5" t="str">
        <f t="shared" si="27"/>
        <v>MINI of Marin</v>
      </c>
    </row>
    <row r="252" spans="1:19" ht="17.149999999999999" customHeight="1" x14ac:dyDescent="0.35">
      <c r="A252" s="137">
        <v>43</v>
      </c>
      <c r="B252" s="5" t="str">
        <f>IFERROR(VLOOKUP($A252,KEY!$A$5:$E$74,3,FALSE),"")</f>
        <v>MINI</v>
      </c>
      <c r="C252" s="5" t="str">
        <f>IFERROR(VLOOKUP($A252,KEY!$A$5:$E$74,4,FALSE),"")</f>
        <v>Orange County</v>
      </c>
      <c r="D252" s="5" t="str">
        <f>IF(F252="","",B252&amp;"-"&amp;COUNTIF(B$209:B252,B252))</f>
        <v>MINI-5</v>
      </c>
      <c r="E252" s="5" t="str">
        <f>IF(F252="","",C252&amp;"-"&amp;COUNTIF(C$209:C252,C252))</f>
        <v>Orange County-7</v>
      </c>
      <c r="F252" s="6" t="str">
        <f>IFERROR(VLOOKUP($A252,KEY!$A$5:$E$74,2,FALSE),"")</f>
        <v>MINI of Ontario</v>
      </c>
      <c r="G252" s="6">
        <f>IF($F252="","",SUMIFS(WORKSHEET!D$5:D$78,WORKSHEET!$B$5:$B$78,$F252))</f>
        <v>29</v>
      </c>
      <c r="H252" s="6">
        <f>IF($F252="","",SUMIFS(WORKSHEET!E$5:E$78,WORKSHEET!$B$5:$B$78,$F252))</f>
        <v>2</v>
      </c>
      <c r="I252" s="12">
        <f>IF($F252="","",SUMIFS(WORKSHEET!G$5:G$78,WORKSHEET!$B$5:$B$78,$F252))</f>
        <v>6.8965517241379309E-2</v>
      </c>
      <c r="J252" s="6">
        <f>IF($F252="","",SUMIFS(WORKSHEET!F$5:F$78,WORKSHEET!$B$5:$B$78,$F252))</f>
        <v>3</v>
      </c>
      <c r="K252" s="13">
        <f>IF($F252="","",SUMIFS(WORKSHEET!H$5:H$78,WORKSHEET!$B$5:$B$78,$F252))</f>
        <v>9.6666666666666661</v>
      </c>
      <c r="L252" s="13">
        <f>IF($F252="","",SUMIFS(WORKSHEET!I$5:I$78,WORKSHEET!$B$5:$B$78,$F252))</f>
        <v>0.66666666666666663</v>
      </c>
      <c r="N252" s="28">
        <f t="shared" si="22"/>
        <v>9.6666666666666661</v>
      </c>
      <c r="O252" s="5">
        <f t="shared" si="23"/>
        <v>31</v>
      </c>
      <c r="P252" s="5">
        <f t="shared" si="24"/>
        <v>5.2999999999999999E-2</v>
      </c>
      <c r="Q252" s="5">
        <f t="shared" si="25"/>
        <v>31.053000000000001</v>
      </c>
      <c r="R252" s="5">
        <f t="shared" si="26"/>
        <v>31</v>
      </c>
      <c r="S252" s="5" t="str">
        <f t="shared" si="27"/>
        <v>MINI of Ontario</v>
      </c>
    </row>
    <row r="253" spans="1:19" ht="17.149999999999999" customHeight="1" x14ac:dyDescent="0.35">
      <c r="A253" s="137">
        <v>44</v>
      </c>
      <c r="B253" s="5" t="str">
        <f>IFERROR(VLOOKUP($A253,KEY!$A$5:$E$74,3,FALSE),"")</f>
        <v>MINI</v>
      </c>
      <c r="C253" s="5" t="str">
        <f>IFERROR(VLOOKUP($A253,KEY!$A$5:$E$74,4,FALSE),"")</f>
        <v>Southern California</v>
      </c>
      <c r="D253" s="5" t="str">
        <f>IF(F253="","",B253&amp;"-"&amp;COUNTIF(B$209:B253,B253))</f>
        <v>MINI-6</v>
      </c>
      <c r="E253" s="5" t="str">
        <f>IF(F253="","",C253&amp;"-"&amp;COUNTIF(C$209:C253,C253))</f>
        <v>Southern California-10</v>
      </c>
      <c r="F253" s="6" t="str">
        <f>IFERROR(VLOOKUP($A253,KEY!$A$5:$E$74,2,FALSE),"")</f>
        <v>MINI of San Diego</v>
      </c>
      <c r="G253" s="6">
        <f>IF($F253="","",SUMIFS(WORKSHEET!D$5:D$78,WORKSHEET!$B$5:$B$78,$F253))</f>
        <v>43</v>
      </c>
      <c r="H253" s="6">
        <f>IF($F253="","",SUMIFS(WORKSHEET!E$5:E$78,WORKSHEET!$B$5:$B$78,$F253))</f>
        <v>16</v>
      </c>
      <c r="I253" s="12">
        <f>IF($F253="","",SUMIFS(WORKSHEET!G$5:G$78,WORKSHEET!$B$5:$B$78,$F253))</f>
        <v>0.37209302325581395</v>
      </c>
      <c r="J253" s="6">
        <f>IF($F253="","",SUMIFS(WORKSHEET!F$5:F$78,WORKSHEET!$B$5:$B$78,$F253))</f>
        <v>4</v>
      </c>
      <c r="K253" s="13">
        <f>IF($F253="","",SUMIFS(WORKSHEET!H$5:H$78,WORKSHEET!$B$5:$B$78,$F253))</f>
        <v>10.75</v>
      </c>
      <c r="L253" s="13">
        <f>IF($F253="","",SUMIFS(WORKSHEET!I$5:I$78,WORKSHEET!$B$5:$B$78,$F253))</f>
        <v>4</v>
      </c>
      <c r="N253" s="28">
        <f t="shared" si="22"/>
        <v>10.75</v>
      </c>
      <c r="O253" s="5">
        <f t="shared" si="23"/>
        <v>26</v>
      </c>
      <c r="P253" s="5">
        <f t="shared" si="24"/>
        <v>5.3999999999999999E-2</v>
      </c>
      <c r="Q253" s="5">
        <f t="shared" si="25"/>
        <v>26.053999999999998</v>
      </c>
      <c r="R253" s="5">
        <f t="shared" si="26"/>
        <v>26</v>
      </c>
      <c r="S253" s="5" t="str">
        <f t="shared" si="27"/>
        <v>MINI of San Diego</v>
      </c>
    </row>
    <row r="254" spans="1:19" ht="17.149999999999999" customHeight="1" x14ac:dyDescent="0.35">
      <c r="A254" s="137">
        <v>45</v>
      </c>
      <c r="B254" s="5" t="str">
        <f>IFERROR(VLOOKUP($A254,KEY!$A$5:$E$74,3,FALSE),"")</f>
        <v>MINI</v>
      </c>
      <c r="C254" s="5" t="str">
        <f>IFERROR(VLOOKUP($A254,KEY!$A$5:$E$74,4,FALSE),"")</f>
        <v>Arizona</v>
      </c>
      <c r="D254" s="5" t="str">
        <f>IF(F254="","",B254&amp;"-"&amp;COUNTIF(B$209:B254,B254))</f>
        <v>MINI-7</v>
      </c>
      <c r="E254" s="5" t="str">
        <f>IF(F254="","",C254&amp;"-"&amp;COUNTIF(C$209:C254,C254))</f>
        <v>Arizona-13</v>
      </c>
      <c r="F254" s="6" t="str">
        <f>IFERROR(VLOOKUP($A254,KEY!$A$5:$E$74,2,FALSE),"")</f>
        <v>MINI of Tempe</v>
      </c>
      <c r="G254" s="6">
        <f>IF($F254="","",SUMIFS(WORKSHEET!D$5:D$78,WORKSHEET!$B$5:$B$78,$F254))</f>
        <v>14</v>
      </c>
      <c r="H254" s="6">
        <f>IF($F254="","",SUMIFS(WORKSHEET!E$5:E$78,WORKSHEET!$B$5:$B$78,$F254))</f>
        <v>3</v>
      </c>
      <c r="I254" s="12">
        <f>IF($F254="","",SUMIFS(WORKSHEET!G$5:G$78,WORKSHEET!$B$5:$B$78,$F254))</f>
        <v>0.21428571428571427</v>
      </c>
      <c r="J254" s="6">
        <f>IF($F254="","",SUMIFS(WORKSHEET!F$5:F$78,WORKSHEET!$B$5:$B$78,$F254))</f>
        <v>4</v>
      </c>
      <c r="K254" s="13">
        <f>IF($F254="","",SUMIFS(WORKSHEET!H$5:H$78,WORKSHEET!$B$5:$B$78,$F254))</f>
        <v>3.5</v>
      </c>
      <c r="L254" s="13">
        <f>IF($F254="","",SUMIFS(WORKSHEET!I$5:I$78,WORKSHEET!$B$5:$B$78,$F254))</f>
        <v>0.75</v>
      </c>
      <c r="N254" s="28">
        <f t="shared" si="22"/>
        <v>3.5</v>
      </c>
      <c r="O254" s="5">
        <f t="shared" si="23"/>
        <v>52</v>
      </c>
      <c r="P254" s="5">
        <f t="shared" si="24"/>
        <v>5.5E-2</v>
      </c>
      <c r="Q254" s="5">
        <f t="shared" si="25"/>
        <v>52.055</v>
      </c>
      <c r="R254" s="5">
        <f t="shared" si="26"/>
        <v>52</v>
      </c>
      <c r="S254" s="5" t="str">
        <f t="shared" si="27"/>
        <v>MINI of Tempe</v>
      </c>
    </row>
    <row r="255" spans="1:19" ht="17.149999999999999" customHeight="1" x14ac:dyDescent="0.35">
      <c r="A255" s="137">
        <v>46</v>
      </c>
      <c r="B255" s="5" t="str">
        <f>IFERROR(VLOOKUP($A255,KEY!$A$5:$E$74,3,FALSE),"")</f>
        <v>BMW</v>
      </c>
      <c r="C255" s="5" t="str">
        <f>IFERROR(VLOOKUP($A255,KEY!$A$5:$E$74,4,FALSE),"")</f>
        <v>Michigan &amp; Minnesota</v>
      </c>
      <c r="D255" s="5" t="str">
        <f>IF(F255="","",B255&amp;"-"&amp;COUNTIF(B$209:B255,B255))</f>
        <v>BMW-8</v>
      </c>
      <c r="E255" s="5" t="str">
        <f>IF(F255="","",C255&amp;"-"&amp;COUNTIF(C$209:C255,C255))</f>
        <v>Michigan &amp; Minnesota-3</v>
      </c>
      <c r="F255" s="6" t="str">
        <f>IFERROR(VLOOKUP($A255,KEY!$A$5:$E$74,2,FALSE),"")</f>
        <v>Motorwerks BMW</v>
      </c>
      <c r="G255" s="6">
        <f>IF($F255="","",SUMIFS(WORKSHEET!D$5:D$78,WORKSHEET!$B$5:$B$78,$F255))</f>
        <v>366</v>
      </c>
      <c r="H255" s="6">
        <f>IF($F255="","",SUMIFS(WORKSHEET!E$5:E$78,WORKSHEET!$B$5:$B$78,$F255))</f>
        <v>63</v>
      </c>
      <c r="I255" s="12">
        <f>IF($F255="","",SUMIFS(WORKSHEET!G$5:G$78,WORKSHEET!$B$5:$B$78,$F255))</f>
        <v>0.1721311475409836</v>
      </c>
      <c r="J255" s="6">
        <f>IF($F255="","",SUMIFS(WORKSHEET!F$5:F$78,WORKSHEET!$B$5:$B$78,$F255))</f>
        <v>18</v>
      </c>
      <c r="K255" s="13">
        <f>IF($F255="","",SUMIFS(WORKSHEET!H$5:H$78,WORKSHEET!$B$5:$B$78,$F255))</f>
        <v>20.333333333333332</v>
      </c>
      <c r="L255" s="13">
        <f>IF($F255="","",SUMIFS(WORKSHEET!I$5:I$78,WORKSHEET!$B$5:$B$78,$F255))</f>
        <v>3.5</v>
      </c>
      <c r="N255" s="28">
        <f t="shared" si="22"/>
        <v>20.333333333333332</v>
      </c>
      <c r="O255" s="5">
        <f t="shared" si="23"/>
        <v>6</v>
      </c>
      <c r="P255" s="5">
        <f t="shared" si="24"/>
        <v>5.6000000000000001E-2</v>
      </c>
      <c r="Q255" s="5">
        <f t="shared" si="25"/>
        <v>6.056</v>
      </c>
      <c r="R255" s="5">
        <f t="shared" si="26"/>
        <v>6</v>
      </c>
      <c r="S255" s="5" t="str">
        <f t="shared" si="27"/>
        <v>Motorwerks BMW</v>
      </c>
    </row>
    <row r="256" spans="1:19" ht="17.149999999999999" customHeight="1" x14ac:dyDescent="0.35">
      <c r="A256" s="137">
        <v>47</v>
      </c>
      <c r="B256" s="5" t="str">
        <f>IFERROR(VLOOKUP($A256,KEY!$A$5:$E$74,3,FALSE),"")</f>
        <v>MINI</v>
      </c>
      <c r="C256" s="5" t="str">
        <f>IFERROR(VLOOKUP($A256,KEY!$A$5:$E$74,4,FALSE),"")</f>
        <v>Michigan &amp; Minnesota</v>
      </c>
      <c r="D256" s="5" t="str">
        <f>IF(F256="","",B256&amp;"-"&amp;COUNTIF(B$209:B256,B256))</f>
        <v>MINI-8</v>
      </c>
      <c r="E256" s="5" t="str">
        <f>IF(F256="","",C256&amp;"-"&amp;COUNTIF(C$209:C256,C256))</f>
        <v>Michigan &amp; Minnesota-4</v>
      </c>
      <c r="F256" s="6" t="str">
        <f>IFERROR(VLOOKUP($A256,KEY!$A$5:$E$74,2,FALSE),"")</f>
        <v>Motorwerks MINI</v>
      </c>
      <c r="G256" s="6">
        <f>IF($F256="","",SUMIFS(WORKSHEET!D$5:D$78,WORKSHEET!$B$5:$B$78,$F256))</f>
        <v>120</v>
      </c>
      <c r="H256" s="6">
        <f>IF($F256="","",SUMIFS(WORKSHEET!E$5:E$78,WORKSHEET!$B$5:$B$78,$F256))</f>
        <v>11</v>
      </c>
      <c r="I256" s="12">
        <f>IF($F256="","",SUMIFS(WORKSHEET!G$5:G$78,WORKSHEET!$B$5:$B$78,$F256))</f>
        <v>9.166666666666666E-2</v>
      </c>
      <c r="J256" s="6">
        <f>IF($F256="","",SUMIFS(WORKSHEET!F$5:F$78,WORKSHEET!$B$5:$B$78,$F256))</f>
        <v>5</v>
      </c>
      <c r="K256" s="13">
        <f>IF($F256="","",SUMIFS(WORKSHEET!H$5:H$78,WORKSHEET!$B$5:$B$78,$F256))</f>
        <v>24</v>
      </c>
      <c r="L256" s="13">
        <f>IF($F256="","",SUMIFS(WORKSHEET!I$5:I$78,WORKSHEET!$B$5:$B$78,$F256))</f>
        <v>2.2000000000000002</v>
      </c>
      <c r="N256" s="28">
        <f t="shared" si="22"/>
        <v>24</v>
      </c>
      <c r="O256" s="5">
        <f t="shared" si="23"/>
        <v>3</v>
      </c>
      <c r="P256" s="5">
        <f t="shared" si="24"/>
        <v>5.7000000000000002E-2</v>
      </c>
      <c r="Q256" s="5">
        <f t="shared" si="25"/>
        <v>3.0569999999999999</v>
      </c>
      <c r="R256" s="5">
        <f t="shared" si="26"/>
        <v>3</v>
      </c>
      <c r="S256" s="5" t="str">
        <f t="shared" si="27"/>
        <v>Motorwerks MINI</v>
      </c>
    </row>
    <row r="257" spans="1:19" ht="17.149999999999999" customHeight="1" x14ac:dyDescent="0.35">
      <c r="A257" s="137">
        <v>48</v>
      </c>
      <c r="B257" s="5" t="str">
        <f>IFERROR(VLOOKUP($A257,KEY!$A$5:$E$74,3,FALSE),"")</f>
        <v>Chevrolet</v>
      </c>
      <c r="C257" s="5" t="str">
        <f>IFERROR(VLOOKUP($A257,KEY!$A$5:$E$74,4,FALSE),"")</f>
        <v>Indiana</v>
      </c>
      <c r="D257" s="5" t="str">
        <f>IF(F257="","",B257&amp;"-"&amp;COUNTIF(B$209:B257,B257))</f>
        <v>Chevrolet-1</v>
      </c>
      <c r="E257" s="5" t="str">
        <f>IF(F257="","",C257&amp;"-"&amp;COUNTIF(C$209:C257,C257))</f>
        <v>Indiana-1</v>
      </c>
      <c r="F257" s="6" t="str">
        <f>IFERROR(VLOOKUP($A257,KEY!$A$5:$E$74,2,FALSE),"")</f>
        <v>Penske Chevrolet</v>
      </c>
      <c r="G257" s="6">
        <f>IF($F257="","",SUMIFS(WORKSHEET!D$5:D$78,WORKSHEET!$B$5:$B$78,$F257))</f>
        <v>14</v>
      </c>
      <c r="H257" s="6">
        <f>IF($F257="","",SUMIFS(WORKSHEET!E$5:E$78,WORKSHEET!$B$5:$B$78,$F257))</f>
        <v>8</v>
      </c>
      <c r="I257" s="12">
        <f>IF($F257="","",SUMIFS(WORKSHEET!G$5:G$78,WORKSHEET!$B$5:$B$78,$F257))</f>
        <v>0.5714285714285714</v>
      </c>
      <c r="J257" s="6">
        <f>IF($F257="","",SUMIFS(WORKSHEET!F$5:F$78,WORKSHEET!$B$5:$B$78,$F257))</f>
        <v>10</v>
      </c>
      <c r="K257" s="13">
        <f>IF($F257="","",SUMIFS(WORKSHEET!H$5:H$78,WORKSHEET!$B$5:$B$78,$F257))</f>
        <v>1.4</v>
      </c>
      <c r="L257" s="13">
        <f>IF($F257="","",SUMIFS(WORKSHEET!I$5:I$78,WORKSHEET!$B$5:$B$78,$F257))</f>
        <v>0.8</v>
      </c>
      <c r="N257" s="28">
        <f t="shared" si="22"/>
        <v>1.4</v>
      </c>
      <c r="O257" s="5">
        <f t="shared" si="23"/>
        <v>60</v>
      </c>
      <c r="P257" s="5">
        <f t="shared" si="24"/>
        <v>5.8000000000000003E-2</v>
      </c>
      <c r="Q257" s="5">
        <f t="shared" si="25"/>
        <v>60.058</v>
      </c>
      <c r="R257" s="5">
        <f t="shared" si="26"/>
        <v>60</v>
      </c>
      <c r="S257" s="5" t="str">
        <f t="shared" si="27"/>
        <v>Penske Chevrolet</v>
      </c>
    </row>
    <row r="258" spans="1:19" ht="17.149999999999999" customHeight="1" x14ac:dyDescent="0.35">
      <c r="A258" s="137">
        <v>49</v>
      </c>
      <c r="B258" s="5" t="str">
        <f>IFERROR(VLOOKUP($A258,KEY!$A$5:$E$74,3,FALSE),"")</f>
        <v>Honda</v>
      </c>
      <c r="C258" s="5" t="str">
        <f>IFERROR(VLOOKUP($A258,KEY!$A$5:$E$74,4,FALSE),"")</f>
        <v>Indiana</v>
      </c>
      <c r="D258" s="5" t="str">
        <f>IF(F258="","",B258&amp;"-"&amp;COUNTIF(B$209:B258,B258))</f>
        <v>Honda-5</v>
      </c>
      <c r="E258" s="5" t="str">
        <f>IF(F258="","",C258&amp;"-"&amp;COUNTIF(C$209:C258,C258))</f>
        <v>Indiana-2</v>
      </c>
      <c r="F258" s="6" t="str">
        <f>IFERROR(VLOOKUP($A258,KEY!$A$5:$E$74,2,FALSE),"")</f>
        <v>Penske Honda</v>
      </c>
      <c r="G258" s="6">
        <f>IF($F258="","",SUMIFS(WORKSHEET!D$5:D$78,WORKSHEET!$B$5:$B$78,$F258))</f>
        <v>281</v>
      </c>
      <c r="H258" s="6">
        <f>IF($F258="","",SUMIFS(WORKSHEET!E$5:E$78,WORKSHEET!$B$5:$B$78,$F258))</f>
        <v>13</v>
      </c>
      <c r="I258" s="12">
        <f>IF($F258="","",SUMIFS(WORKSHEET!G$5:G$78,WORKSHEET!$B$5:$B$78,$F258))</f>
        <v>4.6263345195729534E-2</v>
      </c>
      <c r="J258" s="6">
        <f>IF($F258="","",SUMIFS(WORKSHEET!F$5:F$78,WORKSHEET!$B$5:$B$78,$F258))</f>
        <v>25</v>
      </c>
      <c r="K258" s="13">
        <f>IF($F258="","",SUMIFS(WORKSHEET!H$5:H$78,WORKSHEET!$B$5:$B$78,$F258))</f>
        <v>11.24</v>
      </c>
      <c r="L258" s="13">
        <f>IF($F258="","",SUMIFS(WORKSHEET!I$5:I$78,WORKSHEET!$B$5:$B$78,$F258))</f>
        <v>0.52</v>
      </c>
      <c r="N258" s="28">
        <f t="shared" si="22"/>
        <v>11.24</v>
      </c>
      <c r="O258" s="5">
        <f t="shared" si="23"/>
        <v>24</v>
      </c>
      <c r="P258" s="5">
        <f t="shared" si="24"/>
        <v>5.8999999999999997E-2</v>
      </c>
      <c r="Q258" s="5">
        <f t="shared" si="25"/>
        <v>24.059000000000001</v>
      </c>
      <c r="R258" s="5">
        <f t="shared" si="26"/>
        <v>24</v>
      </c>
      <c r="S258" s="5" t="str">
        <f t="shared" si="27"/>
        <v>Penske Honda</v>
      </c>
    </row>
    <row r="259" spans="1:19" ht="17.149999999999999" customHeight="1" x14ac:dyDescent="0.35">
      <c r="A259" s="137">
        <v>50</v>
      </c>
      <c r="B259" s="5" t="str">
        <f>IFERROR(VLOOKUP($A259,KEY!$A$5:$E$74,3,FALSE),"")</f>
        <v>BMW</v>
      </c>
      <c r="C259" s="5" t="str">
        <f>IFERROR(VLOOKUP($A259,KEY!$A$5:$E$74,4,FALSE),"")</f>
        <v>Northern California</v>
      </c>
      <c r="D259" s="5" t="str">
        <f>IF(F259="","",B259&amp;"-"&amp;COUNTIF(B$209:B259,B259))</f>
        <v>BMW-9</v>
      </c>
      <c r="E259" s="5" t="str">
        <f>IF(F259="","",C259&amp;"-"&amp;COUNTIF(C$209:C259,C259))</f>
        <v>Northern California-6</v>
      </c>
      <c r="F259" s="6" t="str">
        <f>IFERROR(VLOOKUP($A259,KEY!$A$5:$E$74,2,FALSE),"")</f>
        <v>Peter Pan BMW</v>
      </c>
      <c r="G259" s="6">
        <f>IF($F259="","",SUMIFS(WORKSHEET!D$5:D$78,WORKSHEET!$B$5:$B$78,$F259))</f>
        <v>217</v>
      </c>
      <c r="H259" s="6">
        <f>IF($F259="","",SUMIFS(WORKSHEET!E$5:E$78,WORKSHEET!$B$5:$B$78,$F259))</f>
        <v>55</v>
      </c>
      <c r="I259" s="12">
        <f>IF($F259="","",SUMIFS(WORKSHEET!G$5:G$78,WORKSHEET!$B$5:$B$78,$F259))</f>
        <v>0.25345622119815669</v>
      </c>
      <c r="J259" s="6">
        <f>IF($F259="","",SUMIFS(WORKSHEET!F$5:F$78,WORKSHEET!$B$5:$B$78,$F259))</f>
        <v>13</v>
      </c>
      <c r="K259" s="13">
        <f>IF($F259="","",SUMIFS(WORKSHEET!H$5:H$78,WORKSHEET!$B$5:$B$78,$F259))</f>
        <v>16.692307692307693</v>
      </c>
      <c r="L259" s="13">
        <f>IF($F259="","",SUMIFS(WORKSHEET!I$5:I$78,WORKSHEET!$B$5:$B$78,$F259))</f>
        <v>4.2307692307692308</v>
      </c>
      <c r="N259" s="28">
        <f t="shared" si="22"/>
        <v>16.692307692307693</v>
      </c>
      <c r="O259" s="5">
        <f t="shared" si="23"/>
        <v>9</v>
      </c>
      <c r="P259" s="5">
        <f t="shared" si="24"/>
        <v>0.06</v>
      </c>
      <c r="Q259" s="5">
        <f t="shared" si="25"/>
        <v>9.06</v>
      </c>
      <c r="R259" s="5">
        <f t="shared" si="26"/>
        <v>9</v>
      </c>
      <c r="S259" s="5" t="str">
        <f t="shared" si="27"/>
        <v>Peter Pan BMW</v>
      </c>
    </row>
    <row r="260" spans="1:19" ht="17.149999999999999" customHeight="1" x14ac:dyDescent="0.35">
      <c r="A260" s="137">
        <v>51</v>
      </c>
      <c r="B260" s="5" t="str">
        <f>IFERROR(VLOOKUP($A260,KEY!$A$5:$E$74,3,FALSE),"")</f>
        <v>Porsche</v>
      </c>
      <c r="C260" s="5" t="str">
        <f>IFERROR(VLOOKUP($A260,KEY!$A$5:$E$74,4,FALSE),"")</f>
        <v>Arizona</v>
      </c>
      <c r="D260" s="5" t="str">
        <f>IF(F260="","",B260&amp;"-"&amp;COUNTIF(B$209:B260,B260))</f>
        <v>Porsche-1</v>
      </c>
      <c r="E260" s="5" t="str">
        <f>IF(F260="","",C260&amp;"-"&amp;COUNTIF(C$209:C260,C260))</f>
        <v>Arizona-14</v>
      </c>
      <c r="F260" s="6" t="str">
        <f>IFERROR(VLOOKUP($A260,KEY!$A$5:$E$74,2,FALSE),"")</f>
        <v>Porsche North Scottsdale</v>
      </c>
      <c r="G260" s="6">
        <f>IF($F260="","",SUMIFS(WORKSHEET!D$5:D$78,WORKSHEET!$B$5:$B$78,$F260))</f>
        <v>248</v>
      </c>
      <c r="H260" s="6">
        <f>IF($F260="","",SUMIFS(WORKSHEET!E$5:E$78,WORKSHEET!$B$5:$B$78,$F260))</f>
        <v>54</v>
      </c>
      <c r="I260" s="12">
        <f>IF($F260="","",SUMIFS(WORKSHEET!G$5:G$78,WORKSHEET!$B$5:$B$78,$F260))</f>
        <v>0.21774193548387097</v>
      </c>
      <c r="J260" s="6">
        <f>IF($F260="","",SUMIFS(WORKSHEET!F$5:F$78,WORKSHEET!$B$5:$B$78,$F260))</f>
        <v>12</v>
      </c>
      <c r="K260" s="13">
        <f>IF($F260="","",SUMIFS(WORKSHEET!H$5:H$78,WORKSHEET!$B$5:$B$78,$F260))</f>
        <v>20.666666666666668</v>
      </c>
      <c r="L260" s="13">
        <f>IF($F260="","",SUMIFS(WORKSHEET!I$5:I$78,WORKSHEET!$B$5:$B$78,$F260))</f>
        <v>4.5</v>
      </c>
      <c r="N260" s="28">
        <f t="shared" si="22"/>
        <v>20.666666666666668</v>
      </c>
      <c r="O260" s="5">
        <f t="shared" si="23"/>
        <v>5</v>
      </c>
      <c r="P260" s="5">
        <f t="shared" si="24"/>
        <v>6.0999999999999999E-2</v>
      </c>
      <c r="Q260" s="5">
        <f t="shared" si="25"/>
        <v>5.0609999999999999</v>
      </c>
      <c r="R260" s="5">
        <f t="shared" si="26"/>
        <v>5</v>
      </c>
      <c r="S260" s="5" t="str">
        <f t="shared" si="27"/>
        <v>Porsche North Scottsdale</v>
      </c>
    </row>
    <row r="261" spans="1:19" ht="17.149999999999999" customHeight="1" x14ac:dyDescent="0.35">
      <c r="A261" s="137">
        <v>52</v>
      </c>
      <c r="B261" s="5" t="str">
        <f>IFERROR(VLOOKUP($A261,KEY!$A$5:$E$74,3,FALSE),"")</f>
        <v>Porsche</v>
      </c>
      <c r="C261" s="5" t="str">
        <f>IFERROR(VLOOKUP($A261,KEY!$A$5:$E$74,4,FALSE),"")</f>
        <v>Northern California</v>
      </c>
      <c r="D261" s="5" t="str">
        <f>IF(F261="","",B261&amp;"-"&amp;COUNTIF(B$209:B261,B261))</f>
        <v>Porsche-2</v>
      </c>
      <c r="E261" s="5" t="str">
        <f>IF(F261="","",C261&amp;"-"&amp;COUNTIF(C$209:C261,C261))</f>
        <v>Northern California-7</v>
      </c>
      <c r="F261" s="6" t="str">
        <f>IFERROR(VLOOKUP($A261,KEY!$A$5:$E$74,2,FALSE),"")</f>
        <v>Porsche Stevens Creek</v>
      </c>
      <c r="G261" s="6">
        <f>IF($F261="","",SUMIFS(WORKSHEET!D$5:D$78,WORKSHEET!$B$5:$B$78,$F261))</f>
        <v>77</v>
      </c>
      <c r="H261" s="6">
        <f>IF($F261="","",SUMIFS(WORKSHEET!E$5:E$78,WORKSHEET!$B$5:$B$78,$F261))</f>
        <v>34</v>
      </c>
      <c r="I261" s="12">
        <f>IF($F261="","",SUMIFS(WORKSHEET!G$5:G$78,WORKSHEET!$B$5:$B$78,$F261))</f>
        <v>0.44155844155844154</v>
      </c>
      <c r="J261" s="6">
        <f>IF($F261="","",SUMIFS(WORKSHEET!F$5:F$78,WORKSHEET!$B$5:$B$78,$F261))</f>
        <v>9</v>
      </c>
      <c r="K261" s="13">
        <f>IF($F261="","",SUMIFS(WORKSHEET!H$5:H$78,WORKSHEET!$B$5:$B$78,$F261))</f>
        <v>8.5555555555555554</v>
      </c>
      <c r="L261" s="13">
        <f>IF($F261="","",SUMIFS(WORKSHEET!I$5:I$78,WORKSHEET!$B$5:$B$78,$F261))</f>
        <v>3.7777777777777777</v>
      </c>
      <c r="N261" s="28">
        <f t="shared" si="22"/>
        <v>8.5555555555555554</v>
      </c>
      <c r="O261" s="5">
        <f t="shared" si="23"/>
        <v>36</v>
      </c>
      <c r="P261" s="5">
        <f t="shared" si="24"/>
        <v>6.2E-2</v>
      </c>
      <c r="Q261" s="5">
        <f t="shared" si="25"/>
        <v>36.061999999999998</v>
      </c>
      <c r="R261" s="5">
        <f t="shared" si="26"/>
        <v>36</v>
      </c>
      <c r="S261" s="5" t="str">
        <f t="shared" si="27"/>
        <v>Porsche Stevens Creek</v>
      </c>
    </row>
    <row r="262" spans="1:19" ht="17.149999999999999" customHeight="1" x14ac:dyDescent="0.35">
      <c r="A262" s="137">
        <v>53</v>
      </c>
      <c r="B262" s="5" t="str">
        <f>IFERROR(VLOOKUP($A262,KEY!$A$5:$E$74,3,FALSE),"")</f>
        <v>Honda</v>
      </c>
      <c r="C262" s="5" t="str">
        <f>IFERROR(VLOOKUP($A262,KEY!$A$5:$E$74,4,FALSE),"")</f>
        <v>Texas</v>
      </c>
      <c r="D262" s="5" t="str">
        <f>IF(F262="","",B262&amp;"-"&amp;COUNTIF(B$209:B262,B262))</f>
        <v>Honda-6</v>
      </c>
      <c r="E262" s="5" t="str">
        <f>IF(F262="","",C262&amp;"-"&amp;COUNTIF(C$209:C262,C262))</f>
        <v>Texas-8</v>
      </c>
      <c r="F262" s="6" t="str">
        <f>IFERROR(VLOOKUP($A262,KEY!$A$5:$E$74,2,FALSE),"")</f>
        <v>Round Rock Honda</v>
      </c>
      <c r="G262" s="6">
        <f>IF($F262="","",SUMIFS(WORKSHEET!D$5:D$78,WORKSHEET!$B$5:$B$78,$F262))</f>
        <v>111</v>
      </c>
      <c r="H262" s="6">
        <f>IF($F262="","",SUMIFS(WORKSHEET!E$5:E$78,WORKSHEET!$B$5:$B$78,$F262))</f>
        <v>42</v>
      </c>
      <c r="I262" s="12">
        <f>IF($F262="","",SUMIFS(WORKSHEET!G$5:G$78,WORKSHEET!$B$5:$B$78,$F262))</f>
        <v>0.3783783783783784</v>
      </c>
      <c r="J262" s="6">
        <f>IF($F262="","",SUMIFS(WORKSHEET!F$5:F$78,WORKSHEET!$B$5:$B$78,$F262))</f>
        <v>23</v>
      </c>
      <c r="K262" s="13">
        <f>IF($F262="","",SUMIFS(WORKSHEET!H$5:H$78,WORKSHEET!$B$5:$B$78,$F262))</f>
        <v>4.8260869565217392</v>
      </c>
      <c r="L262" s="13">
        <f>IF($F262="","",SUMIFS(WORKSHEET!I$5:I$78,WORKSHEET!$B$5:$B$78,$F262))</f>
        <v>1.826086956521739</v>
      </c>
      <c r="N262" s="28">
        <f t="shared" si="22"/>
        <v>4.8260869565217392</v>
      </c>
      <c r="O262" s="5">
        <f t="shared" si="23"/>
        <v>47</v>
      </c>
      <c r="P262" s="5">
        <f t="shared" si="24"/>
        <v>6.3E-2</v>
      </c>
      <c r="Q262" s="5">
        <f t="shared" si="25"/>
        <v>47.063000000000002</v>
      </c>
      <c r="R262" s="5">
        <f t="shared" si="26"/>
        <v>47</v>
      </c>
      <c r="S262" s="5" t="str">
        <f t="shared" si="27"/>
        <v>Round Rock Honda</v>
      </c>
    </row>
    <row r="263" spans="1:19" ht="17.149999999999999" customHeight="1" x14ac:dyDescent="0.35">
      <c r="A263" s="137">
        <v>54</v>
      </c>
      <c r="B263" s="5" t="str">
        <f>IFERROR(VLOOKUP($A263,KEY!$A$5:$E$74,3,FALSE),"")</f>
        <v>Hyundai</v>
      </c>
      <c r="C263" s="5" t="str">
        <f>IFERROR(VLOOKUP($A263,KEY!$A$5:$E$74,4,FALSE),"")</f>
        <v>Texas</v>
      </c>
      <c r="D263" s="5" t="str">
        <f>IF(F263="","",B263&amp;"-"&amp;COUNTIF(B$209:B263,B263))</f>
        <v>Hyundai-2</v>
      </c>
      <c r="E263" s="5" t="str">
        <f>IF(F263="","",C263&amp;"-"&amp;COUNTIF(C$209:C263,C263))</f>
        <v>Texas-9</v>
      </c>
      <c r="F263" s="6" t="str">
        <f>IFERROR(VLOOKUP($A263,KEY!$A$5:$E$74,2,FALSE),"")</f>
        <v>Round Rock Hyundai</v>
      </c>
      <c r="G263" s="6">
        <f>IF($F263="","",SUMIFS(WORKSHEET!D$5:D$78,WORKSHEET!$B$5:$B$78,$F263))</f>
        <v>117</v>
      </c>
      <c r="H263" s="6">
        <f>IF($F263="","",SUMIFS(WORKSHEET!E$5:E$78,WORKSHEET!$B$5:$B$78,$F263))</f>
        <v>36</v>
      </c>
      <c r="I263" s="12">
        <f>IF($F263="","",SUMIFS(WORKSHEET!G$5:G$78,WORKSHEET!$B$5:$B$78,$F263))</f>
        <v>0.30769230769230771</v>
      </c>
      <c r="J263" s="6">
        <f>IF($F263="","",SUMIFS(WORKSHEET!F$5:F$78,WORKSHEET!$B$5:$B$78,$F263))</f>
        <v>12</v>
      </c>
      <c r="K263" s="13">
        <f>IF($F263="","",SUMIFS(WORKSHEET!H$5:H$78,WORKSHEET!$B$5:$B$78,$F263))</f>
        <v>9.75</v>
      </c>
      <c r="L263" s="13">
        <f>IF($F263="","",SUMIFS(WORKSHEET!I$5:I$78,WORKSHEET!$B$5:$B$78,$F263))</f>
        <v>3</v>
      </c>
      <c r="N263" s="28">
        <f t="shared" si="22"/>
        <v>9.75</v>
      </c>
      <c r="O263" s="5">
        <f t="shared" si="23"/>
        <v>30</v>
      </c>
      <c r="P263" s="5">
        <f t="shared" si="24"/>
        <v>6.4000000000000001E-2</v>
      </c>
      <c r="Q263" s="5">
        <f t="shared" si="25"/>
        <v>30.064</v>
      </c>
      <c r="R263" s="5">
        <f t="shared" si="26"/>
        <v>30</v>
      </c>
      <c r="S263" s="5" t="str">
        <f t="shared" si="27"/>
        <v>Round Rock Hyundai</v>
      </c>
    </row>
    <row r="264" spans="1:19" ht="17.149999999999999" customHeight="1" x14ac:dyDescent="0.35">
      <c r="A264" s="137">
        <v>55</v>
      </c>
      <c r="B264" s="5" t="str">
        <f>IFERROR(VLOOKUP($A264,KEY!$A$5:$E$74,3,FALSE),"")</f>
        <v>Toyota</v>
      </c>
      <c r="C264" s="5" t="str">
        <f>IFERROR(VLOOKUP($A264,KEY!$A$5:$E$74,4,FALSE),"")</f>
        <v>Texas</v>
      </c>
      <c r="D264" s="5" t="str">
        <f>IF(F264="","",B264&amp;"-"&amp;COUNTIF(B$209:B264,B264))</f>
        <v>Toyota-3</v>
      </c>
      <c r="E264" s="5" t="str">
        <f>IF(F264="","",C264&amp;"-"&amp;COUNTIF(C$209:C264,C264))</f>
        <v>Texas-10</v>
      </c>
      <c r="F264" s="6" t="str">
        <f>IFERROR(VLOOKUP($A264,KEY!$A$5:$E$74,2,FALSE),"")</f>
        <v>Round Rock Toyota</v>
      </c>
      <c r="G264" s="6">
        <f>IF($F264="","",SUMIFS(WORKSHEET!D$5:D$78,WORKSHEET!$B$5:$B$78,$F264))</f>
        <v>834</v>
      </c>
      <c r="H264" s="6">
        <f>IF($F264="","",SUMIFS(WORKSHEET!E$5:E$78,WORKSHEET!$B$5:$B$78,$F264))</f>
        <v>64</v>
      </c>
      <c r="I264" s="12">
        <f>IF($F264="","",SUMIFS(WORKSHEET!G$5:G$78,WORKSHEET!$B$5:$B$78,$F264))</f>
        <v>7.6738609112709827E-2</v>
      </c>
      <c r="J264" s="6">
        <f>IF($F264="","",SUMIFS(WORKSHEET!F$5:F$78,WORKSHEET!$B$5:$B$78,$F264))</f>
        <v>42</v>
      </c>
      <c r="K264" s="13">
        <f>IF($F264="","",SUMIFS(WORKSHEET!H$5:H$78,WORKSHEET!$B$5:$B$78,$F264))</f>
        <v>19.857142857142858</v>
      </c>
      <c r="L264" s="13">
        <f>IF($F264="","",SUMIFS(WORKSHEET!I$5:I$78,WORKSHEET!$B$5:$B$78,$F264))</f>
        <v>1.5238095238095237</v>
      </c>
      <c r="N264" s="28">
        <f t="shared" si="22"/>
        <v>19.857142857142858</v>
      </c>
      <c r="O264" s="5">
        <f t="shared" si="23"/>
        <v>7</v>
      </c>
      <c r="P264" s="5">
        <f t="shared" si="24"/>
        <v>6.5000000000000002E-2</v>
      </c>
      <c r="Q264" s="5">
        <f t="shared" si="25"/>
        <v>7.0650000000000004</v>
      </c>
      <c r="R264" s="5">
        <f t="shared" si="26"/>
        <v>7</v>
      </c>
      <c r="S264" s="5" t="str">
        <f t="shared" si="27"/>
        <v>Round Rock Toyota</v>
      </c>
    </row>
    <row r="265" spans="1:19" ht="17.149999999999999" customHeight="1" x14ac:dyDescent="0.35">
      <c r="A265" s="137">
        <v>56</v>
      </c>
      <c r="B265" s="5" t="str">
        <f>IFERROR(VLOOKUP($A265,KEY!$A$5:$E$74,3,FALSE),"")</f>
        <v>Ultra</v>
      </c>
      <c r="C265" s="5" t="str">
        <f>IFERROR(VLOOKUP($A265,KEY!$A$5:$E$74,4,FALSE),"")</f>
        <v>Arizona</v>
      </c>
      <c r="D265" s="5" t="str">
        <f>IF(F265="","",B265&amp;"-"&amp;COUNTIF(B$209:B265,B265))</f>
        <v>Ultra-3</v>
      </c>
      <c r="E265" s="5" t="str">
        <f>IF(F265="","",C265&amp;"-"&amp;COUNTIF(C$209:C265,C265))</f>
        <v>Arizona-15</v>
      </c>
      <c r="F265" s="6" t="str">
        <f>IFERROR(VLOOKUP($A265,KEY!$A$5:$E$74,2,FALSE),"")</f>
        <v>Scottsdale Ferrari Maserati</v>
      </c>
      <c r="G265" s="6">
        <f>IF($F265="","",SUMIFS(WORKSHEET!D$5:D$78,WORKSHEET!$B$5:$B$78,$F265))</f>
        <v>16</v>
      </c>
      <c r="H265" s="6">
        <f>IF($F265="","",SUMIFS(WORKSHEET!E$5:E$78,WORKSHEET!$B$5:$B$78,$F265))</f>
        <v>2</v>
      </c>
      <c r="I265" s="12">
        <f>IF($F265="","",SUMIFS(WORKSHEET!G$5:G$78,WORKSHEET!$B$5:$B$78,$F265))</f>
        <v>0.125</v>
      </c>
      <c r="J265" s="6">
        <f>IF($F265="","",SUMIFS(WORKSHEET!F$5:F$78,WORKSHEET!$B$5:$B$78,$F265))</f>
        <v>6</v>
      </c>
      <c r="K265" s="13">
        <f>IF($F265="","",SUMIFS(WORKSHEET!H$5:H$78,WORKSHEET!$B$5:$B$78,$F265))</f>
        <v>2.6666666666666665</v>
      </c>
      <c r="L265" s="13">
        <f>IF($F265="","",SUMIFS(WORKSHEET!I$5:I$78,WORKSHEET!$B$5:$B$78,$F265))</f>
        <v>0.33333333333333331</v>
      </c>
      <c r="N265" s="28">
        <f t="shared" si="22"/>
        <v>2.6666666666666665</v>
      </c>
      <c r="O265" s="5">
        <f t="shared" si="23"/>
        <v>55</v>
      </c>
      <c r="P265" s="5">
        <f t="shared" si="24"/>
        <v>6.6000000000000003E-2</v>
      </c>
      <c r="Q265" s="5">
        <f t="shared" si="25"/>
        <v>55.066000000000003</v>
      </c>
      <c r="R265" s="5">
        <f t="shared" si="26"/>
        <v>56</v>
      </c>
      <c r="S265" s="5" t="str">
        <f t="shared" si="27"/>
        <v>Scottsdale Ferrari Maserati</v>
      </c>
    </row>
    <row r="266" spans="1:19" ht="17.149999999999999" customHeight="1" x14ac:dyDescent="0.35">
      <c r="A266" s="137">
        <v>57</v>
      </c>
      <c r="B266" s="5" t="str">
        <f>IFERROR(VLOOKUP($A266,KEY!$A$5:$E$74,3,FALSE),"")</f>
        <v>Subaru</v>
      </c>
      <c r="C266" s="5" t="str">
        <f>IFERROR(VLOOKUP($A266,KEY!$A$5:$E$74,4,FALSE),"")</f>
        <v>Orange County</v>
      </c>
      <c r="D266" s="5" t="str">
        <f>IF(F266="","",B266&amp;"-"&amp;COUNTIF(B$209:B266,B266))</f>
        <v>Subaru-1</v>
      </c>
      <c r="E266" s="5" t="str">
        <f>IF(F266="","",C266&amp;"-"&amp;COUNTIF(C$209:C266,C266))</f>
        <v>Orange County-8</v>
      </c>
      <c r="F266" s="6" t="str">
        <f>IFERROR(VLOOKUP($A266,KEY!$A$5:$E$74,2,FALSE),"")</f>
        <v>Subaru Orange Coast</v>
      </c>
      <c r="G266" s="6">
        <f>IF($F266="","",SUMIFS(WORKSHEET!D$5:D$78,WORKSHEET!$B$5:$B$78,$F266))</f>
        <v>38</v>
      </c>
      <c r="H266" s="6">
        <f>IF($F266="","",SUMIFS(WORKSHEET!E$5:E$78,WORKSHEET!$B$5:$B$78,$F266))</f>
        <v>27</v>
      </c>
      <c r="I266" s="12">
        <f>IF($F266="","",SUMIFS(WORKSHEET!G$5:G$78,WORKSHEET!$B$5:$B$78,$F266))</f>
        <v>0.71052631578947367</v>
      </c>
      <c r="J266" s="6">
        <f>IF($F266="","",SUMIFS(WORKSHEET!F$5:F$78,WORKSHEET!$B$5:$B$78,$F266))</f>
        <v>8</v>
      </c>
      <c r="K266" s="13">
        <f>IF($F266="","",SUMIFS(WORKSHEET!H$5:H$78,WORKSHEET!$B$5:$B$78,$F266))</f>
        <v>4.75</v>
      </c>
      <c r="L266" s="13">
        <f>IF($F266="","",SUMIFS(WORKSHEET!I$5:I$78,WORKSHEET!$B$5:$B$78,$F266))</f>
        <v>3.375</v>
      </c>
      <c r="N266" s="28">
        <f t="shared" si="22"/>
        <v>4.75</v>
      </c>
      <c r="O266" s="5">
        <f t="shared" si="23"/>
        <v>48</v>
      </c>
      <c r="P266" s="5">
        <f t="shared" si="24"/>
        <v>6.7000000000000004E-2</v>
      </c>
      <c r="Q266" s="5">
        <f t="shared" si="25"/>
        <v>48.067</v>
      </c>
      <c r="R266" s="5">
        <f t="shared" si="26"/>
        <v>48</v>
      </c>
      <c r="S266" s="5" t="str">
        <f t="shared" si="27"/>
        <v>Subaru Orange Coast</v>
      </c>
    </row>
    <row r="267" spans="1:19" ht="17.149999999999999" customHeight="1" x14ac:dyDescent="0.35">
      <c r="A267" s="137">
        <v>58</v>
      </c>
      <c r="B267" s="5" t="str">
        <f>IFERROR(VLOOKUP($A267,KEY!$A$5:$E$74,3,FALSE),"")</f>
        <v>Honda</v>
      </c>
      <c r="C267" s="5" t="str">
        <f>IFERROR(VLOOKUP($A267,KEY!$A$5:$E$74,4,FALSE),"")</f>
        <v>Arizona</v>
      </c>
      <c r="D267" s="5" t="str">
        <f>IF(F267="","",B267&amp;"-"&amp;COUNTIF(B$209:B267,B267))</f>
        <v>Honda-7</v>
      </c>
      <c r="E267" s="5" t="str">
        <f>IF(F267="","",C267&amp;"-"&amp;COUNTIF(C$209:C267,C267))</f>
        <v>Arizona-16</v>
      </c>
      <c r="F267" s="6" t="str">
        <f>IFERROR(VLOOKUP($A267,KEY!$A$5:$E$74,2,FALSE),"")</f>
        <v>Tempe Honda</v>
      </c>
      <c r="G267" s="6">
        <f>IF($F267="","",SUMIFS(WORKSHEET!D$5:D$78,WORKSHEET!$B$5:$B$78,$F267))</f>
        <v>462</v>
      </c>
      <c r="H267" s="6">
        <f>IF($F267="","",SUMIFS(WORKSHEET!E$5:E$78,WORKSHEET!$B$5:$B$78,$F267))</f>
        <v>58</v>
      </c>
      <c r="I267" s="12">
        <f>IF($F267="","",SUMIFS(WORKSHEET!G$5:G$78,WORKSHEET!$B$5:$B$78,$F267))</f>
        <v>0.12554112554112554</v>
      </c>
      <c r="J267" s="6">
        <f>IF($F267="","",SUMIFS(WORKSHEET!F$5:F$78,WORKSHEET!$B$5:$B$78,$F267))</f>
        <v>25</v>
      </c>
      <c r="K267" s="13">
        <f>IF($F267="","",SUMIFS(WORKSHEET!H$5:H$78,WORKSHEET!$B$5:$B$78,$F267))</f>
        <v>18.48</v>
      </c>
      <c r="L267" s="13">
        <f>IF($F267="","",SUMIFS(WORKSHEET!I$5:I$78,WORKSHEET!$B$5:$B$78,$F267))</f>
        <v>2.3199999999999998</v>
      </c>
      <c r="N267" s="28">
        <f t="shared" si="22"/>
        <v>18.48</v>
      </c>
      <c r="O267" s="5">
        <f t="shared" si="23"/>
        <v>8</v>
      </c>
      <c r="P267" s="5">
        <f t="shared" si="24"/>
        <v>6.8000000000000005E-2</v>
      </c>
      <c r="Q267" s="5">
        <f t="shared" si="25"/>
        <v>8.0679999999999996</v>
      </c>
      <c r="R267" s="5">
        <f t="shared" si="26"/>
        <v>8</v>
      </c>
      <c r="S267" s="5" t="str">
        <f t="shared" si="27"/>
        <v>Tempe Honda</v>
      </c>
    </row>
    <row r="268" spans="1:19" ht="17.149999999999999" customHeight="1" x14ac:dyDescent="0.35">
      <c r="A268" s="137">
        <v>59</v>
      </c>
      <c r="B268" s="5" t="str">
        <f>IFERROR(VLOOKUP($A268,KEY!$A$5:$E$74,3,FALSE),"")</f>
        <v>Toyota</v>
      </c>
      <c r="C268" s="5" t="str">
        <f>IFERROR(VLOOKUP($A268,KEY!$A$5:$E$74,4,FALSE),"")</f>
        <v>Northern California</v>
      </c>
      <c r="D268" s="5" t="str">
        <f>IF(F268="","",B268&amp;"-"&amp;COUNTIF(B$209:B268,B268))</f>
        <v>Toyota-4</v>
      </c>
      <c r="E268" s="5" t="str">
        <f>IF(F268="","",C268&amp;"-"&amp;COUNTIF(C$209:C268,C268))</f>
        <v>Northern California-8</v>
      </c>
      <c r="F268" s="6" t="str">
        <f>IFERROR(VLOOKUP($A268,KEY!$A$5:$E$74,2,FALSE),"")</f>
        <v>Toyota of Clovis</v>
      </c>
      <c r="G268" s="6">
        <f>IF($F268="","",SUMIFS(WORKSHEET!D$5:D$78,WORKSHEET!$B$5:$B$78,$F268))</f>
        <v>165</v>
      </c>
      <c r="H268" s="6">
        <f>IF($F268="","",SUMIFS(WORKSHEET!E$5:E$78,WORKSHEET!$B$5:$B$78,$F268))</f>
        <v>53</v>
      </c>
      <c r="I268" s="12">
        <f>IF($F268="","",SUMIFS(WORKSHEET!G$5:G$78,WORKSHEET!$B$5:$B$78,$F268))</f>
        <v>0.32121212121212123</v>
      </c>
      <c r="J268" s="6">
        <f>IF($F268="","",SUMIFS(WORKSHEET!F$5:F$78,WORKSHEET!$B$5:$B$78,$F268))</f>
        <v>20</v>
      </c>
      <c r="K268" s="13">
        <f>IF($F268="","",SUMIFS(WORKSHEET!H$5:H$78,WORKSHEET!$B$5:$B$78,$F268))</f>
        <v>8.25</v>
      </c>
      <c r="L268" s="13">
        <f>IF($F268="","",SUMIFS(WORKSHEET!I$5:I$78,WORKSHEET!$B$5:$B$78,$F268))</f>
        <v>2.65</v>
      </c>
      <c r="N268" s="28">
        <f t="shared" si="22"/>
        <v>8.25</v>
      </c>
      <c r="O268" s="5">
        <f t="shared" si="23"/>
        <v>38</v>
      </c>
      <c r="P268" s="5">
        <f t="shared" si="24"/>
        <v>6.9000000000000006E-2</v>
      </c>
      <c r="Q268" s="5">
        <f t="shared" si="25"/>
        <v>38.069000000000003</v>
      </c>
      <c r="R268" s="5">
        <f t="shared" si="26"/>
        <v>39</v>
      </c>
      <c r="S268" s="5" t="str">
        <f t="shared" si="27"/>
        <v>Toyota of Clovis</v>
      </c>
    </row>
    <row r="269" spans="1:19" ht="17.149999999999999" customHeight="1" x14ac:dyDescent="0.35">
      <c r="A269" s="137">
        <v>60</v>
      </c>
      <c r="B269" s="5" t="str">
        <f>IFERROR(VLOOKUP($A269,KEY!$A$5:$E$74,3,FALSE),"")</f>
        <v>Toyota</v>
      </c>
      <c r="C269" s="5" t="str">
        <f>IFERROR(VLOOKUP($A269,KEY!$A$5:$E$74,4,FALSE),"")</f>
        <v>Arizona</v>
      </c>
      <c r="D269" s="5" t="str">
        <f>IF(F269="","",B269&amp;"-"&amp;COUNTIF(B$209:B269,B269))</f>
        <v>Toyota-5</v>
      </c>
      <c r="E269" s="5" t="str">
        <f>IF(F269="","",C269&amp;"-"&amp;COUNTIF(C$209:C269,C269))</f>
        <v>Arizona-17</v>
      </c>
      <c r="F269" s="6" t="str">
        <f>IFERROR(VLOOKUP($A269,KEY!$A$5:$E$74,2,FALSE),"")</f>
        <v>Toyota of Surprise</v>
      </c>
      <c r="G269" s="6">
        <f>IF($F269="","",SUMIFS(WORKSHEET!D$5:D$78,WORKSHEET!$B$5:$B$78,$F269))</f>
        <v>258</v>
      </c>
      <c r="H269" s="6">
        <f>IF($F269="","",SUMIFS(WORKSHEET!E$5:E$78,WORKSHEET!$B$5:$B$78,$F269))</f>
        <v>52</v>
      </c>
      <c r="I269" s="12">
        <f>IF($F269="","",SUMIFS(WORKSHEET!G$5:G$78,WORKSHEET!$B$5:$B$78,$F269))</f>
        <v>0.20155038759689922</v>
      </c>
      <c r="J269" s="6">
        <f>IF($F269="","",SUMIFS(WORKSHEET!F$5:F$78,WORKSHEET!$B$5:$B$78,$F269))</f>
        <v>20</v>
      </c>
      <c r="K269" s="13">
        <f>IF($F269="","",SUMIFS(WORKSHEET!H$5:H$78,WORKSHEET!$B$5:$B$78,$F269))</f>
        <v>12.9</v>
      </c>
      <c r="L269" s="13">
        <f>IF($F269="","",SUMIFS(WORKSHEET!I$5:I$78,WORKSHEET!$B$5:$B$78,$F269))</f>
        <v>2.6</v>
      </c>
      <c r="N269" s="28">
        <f t="shared" si="22"/>
        <v>12.9</v>
      </c>
      <c r="O269" s="5">
        <f t="shared" si="23"/>
        <v>18</v>
      </c>
      <c r="P269" s="5">
        <f t="shared" si="24"/>
        <v>7.0000000000000007E-2</v>
      </c>
      <c r="Q269" s="5">
        <f t="shared" si="25"/>
        <v>18.07</v>
      </c>
      <c r="R269" s="5">
        <f t="shared" si="26"/>
        <v>18</v>
      </c>
      <c r="S269" s="5" t="str">
        <f t="shared" si="27"/>
        <v>Toyota of Surprise</v>
      </c>
    </row>
    <row r="270" spans="1:19" ht="17.149999999999999" customHeight="1" x14ac:dyDescent="0.35">
      <c r="A270" s="137">
        <v>61</v>
      </c>
      <c r="B270" s="5" t="str">
        <f>IFERROR(VLOOKUP($A270,KEY!$A$5:$E$74,3,FALSE),"")</f>
        <v>Volkswagen</v>
      </c>
      <c r="C270" s="5" t="str">
        <f>IFERROR(VLOOKUP($A270,KEY!$A$5:$E$74,4,FALSE),"")</f>
        <v>Arizona</v>
      </c>
      <c r="D270" s="5" t="str">
        <f>IF(F270="","",B270&amp;"-"&amp;COUNTIF(B$209:B270,B270))</f>
        <v>Volkswagen-1</v>
      </c>
      <c r="E270" s="5" t="str">
        <f>IF(F270="","",C270&amp;"-"&amp;COUNTIF(C$209:C270,C270))</f>
        <v>Arizona-18</v>
      </c>
      <c r="F270" s="6" t="str">
        <f>IFERROR(VLOOKUP($A270,KEY!$A$5:$E$74,2,FALSE),"")</f>
        <v>Volkswagen North Scottsdale</v>
      </c>
      <c r="G270" s="6">
        <f>IF($F270="","",SUMIFS(WORKSHEET!D$5:D$78,WORKSHEET!$B$5:$B$78,$F270))</f>
        <v>135</v>
      </c>
      <c r="H270" s="6">
        <f>IF($F270="","",SUMIFS(WORKSHEET!E$5:E$78,WORKSHEET!$B$5:$B$78,$F270))</f>
        <v>13</v>
      </c>
      <c r="I270" s="12">
        <f>IF($F270="","",SUMIFS(WORKSHEET!G$5:G$78,WORKSHEET!$B$5:$B$78,$F270))</f>
        <v>9.6296296296296297E-2</v>
      </c>
      <c r="J270" s="6">
        <f>IF($F270="","",SUMIFS(WORKSHEET!F$5:F$78,WORKSHEET!$B$5:$B$78,$F270))</f>
        <v>6</v>
      </c>
      <c r="K270" s="13">
        <f>IF($F270="","",SUMIFS(WORKSHEET!H$5:H$78,WORKSHEET!$B$5:$B$78,$F270))</f>
        <v>22.5</v>
      </c>
      <c r="L270" s="13">
        <f>IF($F270="","",SUMIFS(WORKSHEET!I$5:I$78,WORKSHEET!$B$5:$B$78,$F270))</f>
        <v>2.1666666666666665</v>
      </c>
      <c r="N270" s="28">
        <f t="shared" si="22"/>
        <v>22.5</v>
      </c>
      <c r="O270" s="5">
        <f t="shared" si="23"/>
        <v>4</v>
      </c>
      <c r="P270" s="5">
        <f t="shared" si="24"/>
        <v>7.0999999999999994E-2</v>
      </c>
      <c r="Q270" s="5">
        <f t="shared" si="25"/>
        <v>4.0709999999999997</v>
      </c>
      <c r="R270" s="5">
        <f t="shared" si="26"/>
        <v>4</v>
      </c>
      <c r="S270" s="5" t="str">
        <f t="shared" si="27"/>
        <v>Volkswagen North Scottsdale</v>
      </c>
    </row>
    <row r="271" spans="1:19" ht="17.149999999999999" customHeight="1" x14ac:dyDescent="0.35">
      <c r="A271" s="137">
        <v>62</v>
      </c>
      <c r="B271" s="5" t="str">
        <f>IFERROR(VLOOKUP($A271,KEY!$A$5:$E$74,3,FALSE),"")</f>
        <v>Volkswagen</v>
      </c>
      <c r="C271" s="5" t="str">
        <f>IFERROR(VLOOKUP($A271,KEY!$A$5:$E$74,4,FALSE),"")</f>
        <v>Orange County</v>
      </c>
      <c r="D271" s="5" t="str">
        <f>IF(F271="","",B271&amp;"-"&amp;COUNTIF(B$209:B271,B271))</f>
        <v>Volkswagen-2</v>
      </c>
      <c r="E271" s="5" t="str">
        <f>IF(F271="","",C271&amp;"-"&amp;COUNTIF(C$209:C271,C271))</f>
        <v>Orange County-9</v>
      </c>
      <c r="F271" s="6" t="str">
        <f>IFERROR(VLOOKUP($A271,KEY!$A$5:$E$74,2,FALSE),"")</f>
        <v>Volkswagen South Coast</v>
      </c>
      <c r="G271" s="6">
        <f>IF($F271="","",SUMIFS(WORKSHEET!D$5:D$78,WORKSHEET!$B$5:$B$78,$F271))</f>
        <v>20</v>
      </c>
      <c r="H271" s="6">
        <f>IF($F271="","",SUMIFS(WORKSHEET!E$5:E$78,WORKSHEET!$B$5:$B$78,$F271))</f>
        <v>10</v>
      </c>
      <c r="I271" s="12">
        <f>IF($F271="","",SUMIFS(WORKSHEET!G$5:G$78,WORKSHEET!$B$5:$B$78,$F271))</f>
        <v>0.5</v>
      </c>
      <c r="J271" s="6">
        <f>IF($F271="","",SUMIFS(WORKSHEET!F$5:F$78,WORKSHEET!$B$5:$B$78,$F271))</f>
        <v>5</v>
      </c>
      <c r="K271" s="13">
        <f>IF($F271="","",SUMIFS(WORKSHEET!H$5:H$78,WORKSHEET!$B$5:$B$78,$F271))</f>
        <v>4</v>
      </c>
      <c r="L271" s="13">
        <f>IF($F271="","",SUMIFS(WORKSHEET!I$5:I$78,WORKSHEET!$B$5:$B$78,$F271))</f>
        <v>2</v>
      </c>
      <c r="N271" s="28">
        <f t="shared" si="22"/>
        <v>4</v>
      </c>
      <c r="O271" s="5">
        <f t="shared" si="23"/>
        <v>50</v>
      </c>
      <c r="P271" s="5">
        <f t="shared" si="24"/>
        <v>7.1999999999999995E-2</v>
      </c>
      <c r="Q271" s="5">
        <f t="shared" si="25"/>
        <v>50.072000000000003</v>
      </c>
      <c r="R271" s="5">
        <f t="shared" si="26"/>
        <v>50</v>
      </c>
      <c r="S271" s="5" t="str">
        <f t="shared" si="27"/>
        <v>Volkswagen South Coast</v>
      </c>
    </row>
    <row r="272" spans="1:19" ht="17.149999999999999" customHeight="1" x14ac:dyDescent="0.35">
      <c r="A272" s="137">
        <v>63</v>
      </c>
      <c r="B272" s="5" t="str">
        <f>IFERROR(VLOOKUP($A272,KEY!$A$5:$E$74,3,FALSE),"")</f>
        <v/>
      </c>
      <c r="C272" s="5" t="str">
        <f>IFERROR(VLOOKUP($A272,KEY!$A$5:$E$74,4,FALSE),"")</f>
        <v/>
      </c>
      <c r="D272" s="5" t="str">
        <f>IF(F272="","",B272&amp;"-"&amp;COUNTIF(B$209:B272,B272))</f>
        <v/>
      </c>
      <c r="E272" s="5" t="str">
        <f>IF(F272="","",C272&amp;"-"&amp;COUNTIF(C$209:C272,C272))</f>
        <v/>
      </c>
      <c r="F272" s="6" t="str">
        <f>IFERROR(VLOOKUP($A272,KEY!$A$5:$E$74,2,FALSE),"")</f>
        <v/>
      </c>
      <c r="G272" s="6" t="str">
        <f>IF($F272="","",SUMIFS(WORKSHEET!D$5:D$78,WORKSHEET!$B$5:$B$78,$F272))</f>
        <v/>
      </c>
      <c r="H272" s="6" t="str">
        <f>IF($F272="","",SUMIFS(WORKSHEET!E$5:E$78,WORKSHEET!$B$5:$B$78,$F272))</f>
        <v/>
      </c>
      <c r="I272" s="12" t="str">
        <f>IF($F272="","",SUMIFS(WORKSHEET!G$5:G$78,WORKSHEET!$B$5:$B$78,$F272))</f>
        <v/>
      </c>
      <c r="J272" s="6" t="str">
        <f>IF($F272="","",SUMIFS(WORKSHEET!F$5:F$78,WORKSHEET!$B$5:$B$78,$F272))</f>
        <v/>
      </c>
      <c r="K272" s="13" t="str">
        <f>IF($F272="","",SUMIFS(WORKSHEET!H$5:H$78,WORKSHEET!$B$5:$B$78,$F272))</f>
        <v/>
      </c>
      <c r="L272" s="13" t="str">
        <f>IF($F272="","",SUMIFS(WORKSHEET!I$5:I$78,WORKSHEET!$B$5:$B$78,$F272))</f>
        <v/>
      </c>
      <c r="N272" s="28" t="str">
        <f t="shared" si="22"/>
        <v/>
      </c>
      <c r="O272" s="5" t="str">
        <f t="shared" si="23"/>
        <v/>
      </c>
      <c r="P272" s="5" t="str">
        <f t="shared" si="24"/>
        <v/>
      </c>
      <c r="Q272" s="5" t="str">
        <f t="shared" si="25"/>
        <v/>
      </c>
      <c r="R272" s="5" t="str">
        <f t="shared" si="26"/>
        <v/>
      </c>
      <c r="S272" s="5" t="str">
        <f t="shared" si="27"/>
        <v/>
      </c>
    </row>
    <row r="273" spans="1:19" ht="17.149999999999999" customHeight="1" x14ac:dyDescent="0.35">
      <c r="A273" s="137">
        <v>64</v>
      </c>
      <c r="B273" s="5" t="str">
        <f>IFERROR(VLOOKUP($A273,KEY!$A$5:$E$74,3,FALSE),"")</f>
        <v/>
      </c>
      <c r="C273" s="5" t="str">
        <f>IFERROR(VLOOKUP($A273,KEY!$A$5:$E$74,4,FALSE),"")</f>
        <v/>
      </c>
      <c r="D273" s="5" t="str">
        <f>IF(F273="","",B273&amp;"-"&amp;COUNTIF(B$209:B273,B273))</f>
        <v/>
      </c>
      <c r="E273" s="5" t="str">
        <f>IF(F273="","",C273&amp;"-"&amp;COUNTIF(C$209:C273,C273))</f>
        <v/>
      </c>
      <c r="F273" s="6" t="str">
        <f>IFERROR(VLOOKUP($A273,KEY!$A$5:$E$74,2,FALSE),"")</f>
        <v/>
      </c>
      <c r="G273" s="6" t="str">
        <f>IF($F273="","",SUMIFS(WORKSHEET!D$5:D$78,WORKSHEET!$B$5:$B$78,$F273))</f>
        <v/>
      </c>
      <c r="H273" s="6" t="str">
        <f>IF($F273="","",SUMIFS(WORKSHEET!E$5:E$78,WORKSHEET!$B$5:$B$78,$F273))</f>
        <v/>
      </c>
      <c r="I273" s="12" t="str">
        <f>IF($F273="","",SUMIFS(WORKSHEET!G$5:G$78,WORKSHEET!$B$5:$B$78,$F273))</f>
        <v/>
      </c>
      <c r="J273" s="6" t="str">
        <f>IF($F273="","",SUMIFS(WORKSHEET!F$5:F$78,WORKSHEET!$B$5:$B$78,$F273))</f>
        <v/>
      </c>
      <c r="K273" s="13" t="str">
        <f>IF($F273="","",SUMIFS(WORKSHEET!H$5:H$78,WORKSHEET!$B$5:$B$78,$F273))</f>
        <v/>
      </c>
      <c r="L273" s="13" t="str">
        <f>IF($F273="","",SUMIFS(WORKSHEET!I$5:I$78,WORKSHEET!$B$5:$B$78,$F273))</f>
        <v/>
      </c>
      <c r="N273" s="28" t="str">
        <f t="shared" si="22"/>
        <v/>
      </c>
      <c r="O273" s="5" t="str">
        <f t="shared" si="23"/>
        <v/>
      </c>
      <c r="P273" s="5" t="str">
        <f t="shared" si="24"/>
        <v/>
      </c>
      <c r="Q273" s="5" t="str">
        <f t="shared" si="25"/>
        <v/>
      </c>
      <c r="R273" s="5" t="str">
        <f t="shared" si="26"/>
        <v/>
      </c>
      <c r="S273" s="5" t="str">
        <f t="shared" si="27"/>
        <v/>
      </c>
    </row>
    <row r="274" spans="1:19" ht="17.149999999999999" customHeight="1" x14ac:dyDescent="0.35">
      <c r="A274" s="137">
        <v>65</v>
      </c>
      <c r="B274" s="5" t="str">
        <f>IFERROR(VLOOKUP($A274,KEY!$A$5:$E$74,3,FALSE),"")</f>
        <v/>
      </c>
      <c r="C274" s="5" t="str">
        <f>IFERROR(VLOOKUP($A274,KEY!$A$5:$E$74,4,FALSE),"")</f>
        <v/>
      </c>
      <c r="D274" s="5" t="str">
        <f>IF(F274="","",B274&amp;"-"&amp;COUNTIF(B$209:B274,B274))</f>
        <v/>
      </c>
      <c r="E274" s="5" t="str">
        <f>IF(F274="","",C274&amp;"-"&amp;COUNTIF(C$209:C274,C274))</f>
        <v/>
      </c>
      <c r="F274" s="6" t="str">
        <f>IFERROR(VLOOKUP($A274,KEY!$A$5:$E$74,2,FALSE),"")</f>
        <v/>
      </c>
      <c r="G274" s="6" t="str">
        <f>IF($F274="","",SUMIFS(WORKSHEET!D$5:D$78,WORKSHEET!$B$5:$B$78,$F274))</f>
        <v/>
      </c>
      <c r="H274" s="6" t="str">
        <f>IF($F274="","",SUMIFS(WORKSHEET!E$5:E$78,WORKSHEET!$B$5:$B$78,$F274))</f>
        <v/>
      </c>
      <c r="I274" s="12" t="str">
        <f>IF($F274="","",SUMIFS(WORKSHEET!G$5:G$78,WORKSHEET!$B$5:$B$78,$F274))</f>
        <v/>
      </c>
      <c r="J274" s="6" t="str">
        <f>IF($F274="","",SUMIFS(WORKSHEET!F$5:F$78,WORKSHEET!$B$5:$B$78,$F274))</f>
        <v/>
      </c>
      <c r="K274" s="13" t="str">
        <f>IF($F274="","",SUMIFS(WORKSHEET!H$5:H$78,WORKSHEET!$B$5:$B$78,$F274))</f>
        <v/>
      </c>
      <c r="L274" s="13" t="str">
        <f>IF($F274="","",SUMIFS(WORKSHEET!I$5:I$78,WORKSHEET!$B$5:$B$78,$F274))</f>
        <v/>
      </c>
      <c r="N274" s="28" t="str">
        <f t="shared" si="22"/>
        <v/>
      </c>
      <c r="O274" s="5" t="str">
        <f t="shared" si="23"/>
        <v/>
      </c>
      <c r="P274" s="5" t="str">
        <f t="shared" si="24"/>
        <v/>
      </c>
      <c r="Q274" s="5" t="str">
        <f t="shared" si="25"/>
        <v/>
      </c>
      <c r="R274" s="5" t="str">
        <f t="shared" si="26"/>
        <v/>
      </c>
      <c r="S274" s="5" t="str">
        <f t="shared" si="27"/>
        <v/>
      </c>
    </row>
    <row r="275" spans="1:19" ht="17.149999999999999" customHeight="1" x14ac:dyDescent="0.35">
      <c r="A275" s="137">
        <v>66</v>
      </c>
      <c r="B275" s="5" t="str">
        <f>IFERROR(VLOOKUP($A275,KEY!$A$5:$E$74,3,FALSE),"")</f>
        <v/>
      </c>
      <c r="C275" s="5" t="str">
        <f>IFERROR(VLOOKUP($A275,KEY!$A$5:$E$74,4,FALSE),"")</f>
        <v/>
      </c>
      <c r="D275" s="5" t="str">
        <f>IF(F275="","",B275&amp;"-"&amp;COUNTIF(B$209:B275,B275))</f>
        <v/>
      </c>
      <c r="E275" s="5" t="str">
        <f>IF(F275="","",C275&amp;"-"&amp;COUNTIF(C$209:C275,C275))</f>
        <v/>
      </c>
      <c r="F275" s="6" t="str">
        <f>IFERROR(VLOOKUP($A275,KEY!$A$5:$E$74,2,FALSE),"")</f>
        <v/>
      </c>
      <c r="G275" s="6" t="str">
        <f>IF($F275="","",SUMIFS(WORKSHEET!D$5:D$78,WORKSHEET!$B$5:$B$78,$F275))</f>
        <v/>
      </c>
      <c r="H275" s="6" t="str">
        <f>IF($F275="","",SUMIFS(WORKSHEET!E$5:E$78,WORKSHEET!$B$5:$B$78,$F275))</f>
        <v/>
      </c>
      <c r="I275" s="12" t="str">
        <f>IF($F275="","",SUMIFS(WORKSHEET!G$5:G$78,WORKSHEET!$B$5:$B$78,$F275))</f>
        <v/>
      </c>
      <c r="J275" s="6" t="str">
        <f>IF($F275="","",SUMIFS(WORKSHEET!F$5:F$78,WORKSHEET!$B$5:$B$78,$F275))</f>
        <v/>
      </c>
      <c r="K275" s="13" t="str">
        <f>IF($F275="","",SUMIFS(WORKSHEET!H$5:H$78,WORKSHEET!$B$5:$B$78,$F275))</f>
        <v/>
      </c>
      <c r="L275" s="13" t="str">
        <f>IF($F275="","",SUMIFS(WORKSHEET!I$5:I$78,WORKSHEET!$B$5:$B$78,$F275))</f>
        <v/>
      </c>
      <c r="N275" s="28" t="str">
        <f t="shared" ref="N275:N281" si="28">IFERROR(G275/J275,"")</f>
        <v/>
      </c>
      <c r="O275" s="5" t="str">
        <f t="shared" ref="O275:O281" si="29">IF(N275="","",RANK(N275,$N$210:$N$281,0))</f>
        <v/>
      </c>
      <c r="P275" s="5" t="str">
        <f t="shared" ref="P275:P281" si="30">IF(O275="","",(COUNTIFS($F$210:$F$281,"&lt;"&amp;F275)+1)/1000)</f>
        <v/>
      </c>
      <c r="Q275" s="5" t="str">
        <f t="shared" ref="Q275:Q281" si="31">IF(O275="","",O275+P275)</f>
        <v/>
      </c>
      <c r="R275" s="5" t="str">
        <f t="shared" ref="R275:R281" si="32">IF(O275="","",RANK(Q275,$Q$210:$Q$281,1))</f>
        <v/>
      </c>
      <c r="S275" s="5" t="str">
        <f t="shared" ref="S275:S280" si="33">F275</f>
        <v/>
      </c>
    </row>
    <row r="276" spans="1:19" ht="17.149999999999999" customHeight="1" x14ac:dyDescent="0.35">
      <c r="A276" s="137">
        <v>67</v>
      </c>
      <c r="B276" s="5" t="str">
        <f>IFERROR(VLOOKUP($A276,KEY!$A$5:$E$74,3,FALSE),"")</f>
        <v/>
      </c>
      <c r="C276" s="5" t="str">
        <f>IFERROR(VLOOKUP($A276,KEY!$A$5:$E$74,4,FALSE),"")</f>
        <v/>
      </c>
      <c r="D276" s="5" t="str">
        <f>IF(F276="","",B276&amp;"-"&amp;COUNTIF(B$209:B276,B276))</f>
        <v/>
      </c>
      <c r="E276" s="5" t="str">
        <f>IF(F276="","",C276&amp;"-"&amp;COUNTIF(C$209:C276,C276))</f>
        <v/>
      </c>
      <c r="F276" s="6" t="str">
        <f>IFERROR(VLOOKUP($A276,KEY!$A$5:$E$74,2,FALSE),"")</f>
        <v/>
      </c>
      <c r="G276" s="6" t="str">
        <f>IF($F276="","",SUMIFS(WORKSHEET!D$5:D$78,WORKSHEET!$B$5:$B$78,$F276))</f>
        <v/>
      </c>
      <c r="H276" s="6" t="str">
        <f>IF($F276="","",SUMIFS(WORKSHEET!E$5:E$78,WORKSHEET!$B$5:$B$78,$F276))</f>
        <v/>
      </c>
      <c r="I276" s="12" t="str">
        <f>IF($F276="","",SUMIFS(WORKSHEET!G$5:G$78,WORKSHEET!$B$5:$B$78,$F276))</f>
        <v/>
      </c>
      <c r="J276" s="6" t="str">
        <f>IF($F276="","",SUMIFS(WORKSHEET!F$5:F$78,WORKSHEET!$B$5:$B$78,$F276))</f>
        <v/>
      </c>
      <c r="K276" s="13" t="str">
        <f>IF($F276="","",SUMIFS(WORKSHEET!H$5:H$78,WORKSHEET!$B$5:$B$78,$F276))</f>
        <v/>
      </c>
      <c r="L276" s="13" t="str">
        <f>IF($F276="","",SUMIFS(WORKSHEET!I$5:I$78,WORKSHEET!$B$5:$B$78,$F276))</f>
        <v/>
      </c>
      <c r="N276" s="28" t="str">
        <f t="shared" si="28"/>
        <v/>
      </c>
      <c r="O276" s="5" t="str">
        <f t="shared" si="29"/>
        <v/>
      </c>
      <c r="P276" s="5" t="str">
        <f t="shared" si="30"/>
        <v/>
      </c>
      <c r="Q276" s="5" t="str">
        <f t="shared" si="31"/>
        <v/>
      </c>
      <c r="R276" s="5" t="str">
        <f t="shared" si="32"/>
        <v/>
      </c>
      <c r="S276" s="5" t="str">
        <f t="shared" si="33"/>
        <v/>
      </c>
    </row>
    <row r="277" spans="1:19" ht="17.149999999999999" customHeight="1" x14ac:dyDescent="0.35">
      <c r="A277" s="137">
        <v>68</v>
      </c>
      <c r="B277" s="5" t="str">
        <f>IFERROR(VLOOKUP($A277,KEY!$A$5:$E$74,3,FALSE),"")</f>
        <v/>
      </c>
      <c r="C277" s="5" t="str">
        <f>IFERROR(VLOOKUP($A277,KEY!$A$5:$E$74,4,FALSE),"")</f>
        <v/>
      </c>
      <c r="D277" s="5" t="str">
        <f>IF(F277="","",B277&amp;"-"&amp;COUNTIF(B$209:B277,B277))</f>
        <v/>
      </c>
      <c r="E277" s="5" t="str">
        <f>IF(F277="","",C277&amp;"-"&amp;COUNTIF(C$209:C277,C277))</f>
        <v/>
      </c>
      <c r="F277" s="6" t="str">
        <f>IFERROR(VLOOKUP($A277,KEY!$A$5:$E$74,2,FALSE),"")</f>
        <v/>
      </c>
      <c r="G277" s="6" t="str">
        <f>IF($F277="","",SUMIFS(WORKSHEET!D$5:D$78,WORKSHEET!$B$5:$B$78,$F277))</f>
        <v/>
      </c>
      <c r="H277" s="6" t="str">
        <f>IF($F277="","",SUMIFS(WORKSHEET!E$5:E$78,WORKSHEET!$B$5:$B$78,$F277))</f>
        <v/>
      </c>
      <c r="I277" s="12" t="str">
        <f>IF($F277="","",SUMIFS(WORKSHEET!G$5:G$78,WORKSHEET!$B$5:$B$78,$F277))</f>
        <v/>
      </c>
      <c r="J277" s="6" t="str">
        <f>IF($F277="","",SUMIFS(WORKSHEET!F$5:F$78,WORKSHEET!$B$5:$B$78,$F277))</f>
        <v/>
      </c>
      <c r="K277" s="13" t="str">
        <f>IF($F277="","",SUMIFS(WORKSHEET!H$5:H$78,WORKSHEET!$B$5:$B$78,$F277))</f>
        <v/>
      </c>
      <c r="L277" s="13" t="str">
        <f>IF($F277="","",SUMIFS(WORKSHEET!I$5:I$78,WORKSHEET!$B$5:$B$78,$F277))</f>
        <v/>
      </c>
      <c r="N277" s="28" t="str">
        <f t="shared" si="28"/>
        <v/>
      </c>
      <c r="O277" s="5" t="str">
        <f t="shared" si="29"/>
        <v/>
      </c>
      <c r="P277" s="5" t="str">
        <f t="shared" si="30"/>
        <v/>
      </c>
      <c r="Q277" s="5" t="str">
        <f t="shared" si="31"/>
        <v/>
      </c>
      <c r="R277" s="5" t="str">
        <f t="shared" si="32"/>
        <v/>
      </c>
      <c r="S277" s="5" t="str">
        <f t="shared" si="33"/>
        <v/>
      </c>
    </row>
    <row r="278" spans="1:19" ht="17.149999999999999" customHeight="1" x14ac:dyDescent="0.35">
      <c r="A278" s="137">
        <v>69</v>
      </c>
      <c r="B278" s="5" t="str">
        <f>IFERROR(VLOOKUP($A278,KEY!$A$5:$E$74,3,FALSE),"")</f>
        <v/>
      </c>
      <c r="C278" s="5" t="str">
        <f>IFERROR(VLOOKUP($A278,KEY!$A$5:$E$74,4,FALSE),"")</f>
        <v/>
      </c>
      <c r="D278" s="5" t="str">
        <f>IF(F278="","",B278&amp;"-"&amp;COUNTIF(B$209:B278,B278))</f>
        <v/>
      </c>
      <c r="E278" s="5" t="str">
        <f>IF(F278="","",C278&amp;"-"&amp;COUNTIF(C$209:C278,C278))</f>
        <v/>
      </c>
      <c r="F278" s="6" t="str">
        <f>IFERROR(VLOOKUP($A278,KEY!$A$5:$E$74,2,FALSE),"")</f>
        <v/>
      </c>
      <c r="G278" s="6" t="str">
        <f>IF($F278="","",SUMIFS(WORKSHEET!D$5:D$78,WORKSHEET!$B$5:$B$78,$F278))</f>
        <v/>
      </c>
      <c r="H278" s="6" t="str">
        <f>IF($F278="","",SUMIFS(WORKSHEET!E$5:E$78,WORKSHEET!$B$5:$B$78,$F278))</f>
        <v/>
      </c>
      <c r="I278" s="12" t="str">
        <f>IF($F278="","",SUMIFS(WORKSHEET!G$5:G$78,WORKSHEET!$B$5:$B$78,$F278))</f>
        <v/>
      </c>
      <c r="J278" s="6" t="str">
        <f>IF($F278="","",SUMIFS(WORKSHEET!F$5:F$78,WORKSHEET!$B$5:$B$78,$F278))</f>
        <v/>
      </c>
      <c r="K278" s="13" t="str">
        <f>IF($F278="","",SUMIFS(WORKSHEET!H$5:H$78,WORKSHEET!$B$5:$B$78,$F278))</f>
        <v/>
      </c>
      <c r="L278" s="13" t="str">
        <f>IF($F278="","",SUMIFS(WORKSHEET!I$5:I$78,WORKSHEET!$B$5:$B$78,$F278))</f>
        <v/>
      </c>
      <c r="N278" s="28" t="str">
        <f t="shared" si="28"/>
        <v/>
      </c>
      <c r="O278" s="5" t="str">
        <f t="shared" si="29"/>
        <v/>
      </c>
      <c r="P278" s="5" t="str">
        <f t="shared" si="30"/>
        <v/>
      </c>
      <c r="Q278" s="5" t="str">
        <f t="shared" si="31"/>
        <v/>
      </c>
      <c r="R278" s="5" t="str">
        <f t="shared" si="32"/>
        <v/>
      </c>
      <c r="S278" s="5" t="str">
        <f t="shared" si="33"/>
        <v/>
      </c>
    </row>
    <row r="279" spans="1:19" ht="17.149999999999999" customHeight="1" x14ac:dyDescent="0.35">
      <c r="A279" s="137">
        <v>70</v>
      </c>
      <c r="B279" s="5" t="str">
        <f>IFERROR(VLOOKUP($A279,KEY!$A$5:$E$74,3,FALSE),"")</f>
        <v/>
      </c>
      <c r="C279" s="5" t="str">
        <f>IFERROR(VLOOKUP($A279,KEY!$A$5:$E$74,4,FALSE),"")</f>
        <v/>
      </c>
      <c r="D279" s="5" t="str">
        <f>IF(F279="","",B279&amp;"-"&amp;COUNTIF(B$209:B279,B279))</f>
        <v/>
      </c>
      <c r="E279" s="5" t="str">
        <f>IF(F279="","",C279&amp;"-"&amp;COUNTIF(C$209:C279,C279))</f>
        <v/>
      </c>
      <c r="F279" s="6" t="str">
        <f>IFERROR(VLOOKUP($A279,KEY!$A$5:$E$74,2,FALSE),"")</f>
        <v/>
      </c>
      <c r="G279" s="6" t="str">
        <f>IF($F279="","",SUMIFS(WORKSHEET!D$5:D$78,WORKSHEET!$B$5:$B$78,$F279))</f>
        <v/>
      </c>
      <c r="H279" s="6" t="str">
        <f>IF($F279="","",SUMIFS(WORKSHEET!E$5:E$78,WORKSHEET!$B$5:$B$78,$F279))</f>
        <v/>
      </c>
      <c r="I279" s="12" t="str">
        <f>IF($F279="","",SUMIFS(WORKSHEET!G$5:G$78,WORKSHEET!$B$5:$B$78,$F279))</f>
        <v/>
      </c>
      <c r="J279" s="6" t="str">
        <f>IF($F279="","",SUMIFS(WORKSHEET!F$5:F$78,WORKSHEET!$B$5:$B$78,$F279))</f>
        <v/>
      </c>
      <c r="K279" s="13" t="str">
        <f>IF($F279="","",SUMIFS(WORKSHEET!H$5:H$78,WORKSHEET!$B$5:$B$78,$F279))</f>
        <v/>
      </c>
      <c r="L279" s="13" t="str">
        <f>IF($F279="","",SUMIFS(WORKSHEET!I$5:I$78,WORKSHEET!$B$5:$B$78,$F279))</f>
        <v/>
      </c>
      <c r="N279" s="28" t="str">
        <f t="shared" si="28"/>
        <v/>
      </c>
      <c r="O279" s="5" t="str">
        <f t="shared" si="29"/>
        <v/>
      </c>
      <c r="P279" s="5" t="str">
        <f t="shared" si="30"/>
        <v/>
      </c>
      <c r="Q279" s="5" t="str">
        <f t="shared" si="31"/>
        <v/>
      </c>
      <c r="R279" s="5" t="str">
        <f t="shared" si="32"/>
        <v/>
      </c>
      <c r="S279" s="5" t="str">
        <f t="shared" si="33"/>
        <v/>
      </c>
    </row>
    <row r="280" spans="1:19" ht="17.149999999999999" customHeight="1" x14ac:dyDescent="0.35">
      <c r="A280" s="137">
        <v>71</v>
      </c>
      <c r="B280" s="5" t="str">
        <f>IFERROR(VLOOKUP($A280,KEY!$A$5:$E$74,3,FALSE),"")</f>
        <v/>
      </c>
      <c r="C280" s="5" t="str">
        <f>IFERROR(VLOOKUP($A280,KEY!$A$5:$E$74,4,FALSE),"")</f>
        <v/>
      </c>
      <c r="D280" s="5" t="str">
        <f>IF(F280="","",B280&amp;"-"&amp;COUNTIF(B$209:B280,B280))</f>
        <v/>
      </c>
      <c r="E280" s="5" t="str">
        <f>IF(F280="","",C280&amp;"-"&amp;COUNTIF(C$209:C280,C280))</f>
        <v/>
      </c>
      <c r="F280" s="6" t="str">
        <f>IFERROR(VLOOKUP($A280,KEY!$A$5:$E$74,2,FALSE),"")</f>
        <v/>
      </c>
      <c r="G280" s="6" t="str">
        <f>IF($F280="","",SUMIFS(WORKSHEET!D$5:D$78,WORKSHEET!$B$5:$B$78,$F280))</f>
        <v/>
      </c>
      <c r="H280" s="6" t="str">
        <f>IF($F280="","",SUMIFS(WORKSHEET!E$5:E$78,WORKSHEET!$B$5:$B$78,$F280))</f>
        <v/>
      </c>
      <c r="I280" s="12" t="str">
        <f>IF($F280="","",SUMIFS(WORKSHEET!G$5:G$78,WORKSHEET!$B$5:$B$78,$F280))</f>
        <v/>
      </c>
      <c r="J280" s="6" t="str">
        <f>IF($F280="","",SUMIFS(WORKSHEET!F$5:F$78,WORKSHEET!$B$5:$B$78,$F280))</f>
        <v/>
      </c>
      <c r="K280" s="13" t="str">
        <f>IF($F280="","",SUMIFS(WORKSHEET!H$5:H$78,WORKSHEET!$B$5:$B$78,$F280))</f>
        <v/>
      </c>
      <c r="L280" s="13" t="str">
        <f>IF($F280="","",SUMIFS(WORKSHEET!I$5:I$78,WORKSHEET!$B$5:$B$78,$F280))</f>
        <v/>
      </c>
      <c r="N280" s="28" t="str">
        <f t="shared" si="28"/>
        <v/>
      </c>
      <c r="O280" s="5" t="str">
        <f t="shared" si="29"/>
        <v/>
      </c>
      <c r="P280" s="5" t="str">
        <f t="shared" si="30"/>
        <v/>
      </c>
      <c r="Q280" s="5" t="str">
        <f t="shared" si="31"/>
        <v/>
      </c>
      <c r="R280" s="5" t="str">
        <f t="shared" si="32"/>
        <v/>
      </c>
      <c r="S280" s="5" t="str">
        <f t="shared" si="33"/>
        <v/>
      </c>
    </row>
    <row r="281" spans="1:19" ht="17.149999999999999" customHeight="1" x14ac:dyDescent="0.35">
      <c r="A281" s="137">
        <v>72</v>
      </c>
      <c r="B281" s="5" t="str">
        <f>IFERROR(VLOOKUP($A281,KEY!$A$5:$E$74,3,FALSE),"")</f>
        <v/>
      </c>
      <c r="C281" s="5" t="str">
        <f>IFERROR(VLOOKUP($A281,KEY!$A$5:$E$74,4,FALSE),"")</f>
        <v/>
      </c>
      <c r="D281" s="5" t="str">
        <f>IF(F281="","",B281&amp;"-"&amp;COUNTIF(B$209:B281,B281))</f>
        <v/>
      </c>
      <c r="E281" s="5" t="str">
        <f>IF(F281="","",C281&amp;"-"&amp;COUNTIF(C$209:C281,C281))</f>
        <v/>
      </c>
      <c r="F281" s="6" t="str">
        <f>IFERROR(VLOOKUP($A281,KEY!$A$5:$E$74,2,FALSE),"")</f>
        <v/>
      </c>
      <c r="G281" s="6" t="str">
        <f>IF($F281="","",SUMIFS(WORKSHEET!D$5:D$78,WORKSHEET!$B$5:$B$78,$F281))</f>
        <v/>
      </c>
      <c r="H281" s="6" t="str">
        <f>IF($F281="","",SUMIFS(WORKSHEET!E$5:E$78,WORKSHEET!$B$5:$B$78,$F281))</f>
        <v/>
      </c>
      <c r="I281" s="12" t="str">
        <f>IF($F281="","",SUMIFS(WORKSHEET!G$5:G$78,WORKSHEET!$B$5:$B$78,$F281))</f>
        <v/>
      </c>
      <c r="J281" s="6" t="str">
        <f>IF($F281="","",SUMIFS(WORKSHEET!F$5:F$78,WORKSHEET!$B$5:$B$78,$F281))</f>
        <v/>
      </c>
      <c r="K281" s="13" t="str">
        <f>IF($F281="","",SUMIFS(WORKSHEET!H$5:H$78,WORKSHEET!$B$5:$B$78,$F281))</f>
        <v/>
      </c>
      <c r="L281" s="13" t="str">
        <f>IF($F281="","",SUMIFS(WORKSHEET!I$5:I$78,WORKSHEET!$B$5:$B$78,$F281))</f>
        <v/>
      </c>
      <c r="N281" s="28" t="str">
        <f t="shared" si="28"/>
        <v/>
      </c>
      <c r="O281" s="5" t="str">
        <f t="shared" si="29"/>
        <v/>
      </c>
      <c r="P281" s="5" t="str">
        <f t="shared" si="30"/>
        <v/>
      </c>
      <c r="Q281" s="5" t="str">
        <f t="shared" si="31"/>
        <v/>
      </c>
      <c r="R281" s="5" t="str">
        <f t="shared" si="32"/>
        <v/>
      </c>
      <c r="S281" s="5" t="str">
        <f t="shared" ref="S281" si="34">F281</f>
        <v/>
      </c>
    </row>
    <row r="282" spans="1:19" ht="17.149999999999999" customHeight="1" x14ac:dyDescent="0.35">
      <c r="B282" s="7"/>
      <c r="C282" s="7" t="s">
        <v>24</v>
      </c>
      <c r="D282" s="7"/>
      <c r="E282" s="7" t="str">
        <f>C282&amp;"-"&amp;COUNTIF($C$281:$C282,C282)</f>
        <v>WEST-1</v>
      </c>
      <c r="F282" s="7" t="s">
        <v>16</v>
      </c>
      <c r="G282" s="8">
        <f>SUMIFS(G$210:G$281,$C$210:$C$281,$F282)</f>
        <v>2467</v>
      </c>
      <c r="H282" s="8">
        <f t="shared" ref="G282:H290" si="35">SUMIFS(H$210:H$281,$C$210:$C$281,$F282)</f>
        <v>447</v>
      </c>
      <c r="I282" s="15">
        <f t="shared" ref="I282:I291" si="36">IFERROR(H282/G282,"-")</f>
        <v>0.18119173084718282</v>
      </c>
      <c r="J282" s="8">
        <f t="shared" ref="J282:J290" si="37">SUMIFS(J$210:J$281,$C$210:$C$281,$F282)</f>
        <v>183</v>
      </c>
      <c r="K282" s="14">
        <f t="shared" ref="K282:K291" si="38">IFERROR(G282/J282,"-")</f>
        <v>13.480874316939891</v>
      </c>
      <c r="L282" s="14">
        <f t="shared" ref="L282:L291" si="39">IFERROR(H282/J282,"-")</f>
        <v>2.442622950819672</v>
      </c>
    </row>
    <row r="283" spans="1:19" ht="17.149999999999999" customHeight="1" x14ac:dyDescent="0.35">
      <c r="C283" s="5" t="s">
        <v>24</v>
      </c>
      <c r="E283" s="5" t="str">
        <f>C283&amp;"-"&amp;COUNTIF($C$281:$C283,C283)</f>
        <v>WEST-2</v>
      </c>
      <c r="F283" s="5" t="s">
        <v>17</v>
      </c>
      <c r="G283" s="6">
        <f t="shared" si="35"/>
        <v>295</v>
      </c>
      <c r="H283" s="6">
        <f t="shared" si="35"/>
        <v>21</v>
      </c>
      <c r="I283" s="12">
        <f t="shared" ref="I283:I284" si="40">IFERROR(H283/G283,"-")</f>
        <v>7.1186440677966104E-2</v>
      </c>
      <c r="J283" s="6">
        <f t="shared" si="37"/>
        <v>35</v>
      </c>
      <c r="K283" s="13">
        <f t="shared" ref="K283:K284" si="41">IFERROR(G283/J283,"-")</f>
        <v>8.4285714285714288</v>
      </c>
      <c r="L283" s="13">
        <f t="shared" ref="L283:L284" si="42">IFERROR(H283/J283,"-")</f>
        <v>0.6</v>
      </c>
    </row>
    <row r="284" spans="1:19" ht="17.149999999999999" customHeight="1" x14ac:dyDescent="0.35">
      <c r="C284" s="5" t="s">
        <v>24</v>
      </c>
      <c r="E284" s="5" t="str">
        <f>C284&amp;"-"&amp;COUNTIF($C$281:$C284,C284)</f>
        <v>WEST-3</v>
      </c>
      <c r="F284" s="5" t="s">
        <v>18</v>
      </c>
      <c r="G284" s="6">
        <f t="shared" si="35"/>
        <v>517</v>
      </c>
      <c r="H284" s="6">
        <f t="shared" si="35"/>
        <v>82</v>
      </c>
      <c r="I284" s="12">
        <f t="shared" si="40"/>
        <v>0.15860735009671179</v>
      </c>
      <c r="J284" s="6">
        <f t="shared" si="37"/>
        <v>35</v>
      </c>
      <c r="K284" s="13">
        <f t="shared" si="41"/>
        <v>14.771428571428572</v>
      </c>
      <c r="L284" s="13">
        <f t="shared" si="42"/>
        <v>2.342857142857143</v>
      </c>
    </row>
    <row r="285" spans="1:19" ht="17.149999999999999" customHeight="1" x14ac:dyDescent="0.35">
      <c r="C285" s="5" t="s">
        <v>24</v>
      </c>
      <c r="E285" s="5" t="str">
        <f>C285&amp;"-"&amp;COUNTIF($C$281:$C285,C285)</f>
        <v>WEST-4</v>
      </c>
      <c r="F285" s="5" t="s">
        <v>19</v>
      </c>
      <c r="G285" s="6">
        <f t="shared" si="35"/>
        <v>797</v>
      </c>
      <c r="H285" s="6">
        <f t="shared" si="35"/>
        <v>229</v>
      </c>
      <c r="I285" s="12">
        <f t="shared" ref="I285:I289" si="43">IFERROR(H285/G285,"-")</f>
        <v>0.28732747804265996</v>
      </c>
      <c r="J285" s="6">
        <f t="shared" si="37"/>
        <v>99</v>
      </c>
      <c r="K285" s="13">
        <f t="shared" ref="K285:K289" si="44">IFERROR(G285/J285,"-")</f>
        <v>8.0505050505050502</v>
      </c>
      <c r="L285" s="13">
        <f t="shared" ref="L285:L289" si="45">IFERROR(H285/J285,"-")</f>
        <v>2.3131313131313131</v>
      </c>
    </row>
    <row r="286" spans="1:19" ht="17.149999999999999" customHeight="1" x14ac:dyDescent="0.35">
      <c r="C286" s="5" t="s">
        <v>24</v>
      </c>
      <c r="E286" s="5" t="str">
        <f>C286&amp;"-"&amp;COUNTIF($C$281:$C286,C286)</f>
        <v>WEST-5</v>
      </c>
      <c r="F286" s="5" t="s">
        <v>20</v>
      </c>
      <c r="G286" s="6">
        <f t="shared" si="35"/>
        <v>603</v>
      </c>
      <c r="H286" s="6">
        <f t="shared" si="35"/>
        <v>214</v>
      </c>
      <c r="I286" s="12">
        <f t="shared" si="43"/>
        <v>0.35489220563847429</v>
      </c>
      <c r="J286" s="6">
        <f>SUMIFS(J$210:J$281,$C$210:$C$281,$F286)</f>
        <v>81</v>
      </c>
      <c r="K286" s="13">
        <f t="shared" si="44"/>
        <v>7.4444444444444446</v>
      </c>
      <c r="L286" s="13">
        <f t="shared" si="45"/>
        <v>2.6419753086419755</v>
      </c>
    </row>
    <row r="287" spans="1:19" ht="17.149999999999999" customHeight="1" x14ac:dyDescent="0.35">
      <c r="C287" s="5" t="s">
        <v>24</v>
      </c>
      <c r="E287" s="5" t="str">
        <f>C287&amp;"-"&amp;COUNTIF($C$281:$C287,C287)</f>
        <v>WEST-6</v>
      </c>
      <c r="F287" s="5" t="s">
        <v>21</v>
      </c>
      <c r="G287" s="6">
        <f t="shared" si="35"/>
        <v>1570</v>
      </c>
      <c r="H287" s="6">
        <f t="shared" si="35"/>
        <v>303</v>
      </c>
      <c r="I287" s="12">
        <f t="shared" si="43"/>
        <v>0.19299363057324842</v>
      </c>
      <c r="J287" s="6">
        <f t="shared" si="37"/>
        <v>116</v>
      </c>
      <c r="K287" s="13">
        <f t="shared" si="44"/>
        <v>13.53448275862069</v>
      </c>
      <c r="L287" s="13">
        <f t="shared" si="45"/>
        <v>2.6120689655172415</v>
      </c>
    </row>
    <row r="288" spans="1:19" ht="17.149999999999999" customHeight="1" x14ac:dyDescent="0.35">
      <c r="C288" s="5" t="s">
        <v>24</v>
      </c>
      <c r="E288" s="5" t="str">
        <f>C288&amp;"-"&amp;COUNTIF($C$281:$C288,C288)</f>
        <v>WEST-7</v>
      </c>
      <c r="F288" s="5" t="s">
        <v>22</v>
      </c>
      <c r="G288" s="6">
        <f t="shared" si="35"/>
        <v>1741</v>
      </c>
      <c r="H288" s="6">
        <f t="shared" si="35"/>
        <v>281</v>
      </c>
      <c r="I288" s="12">
        <f t="shared" si="43"/>
        <v>0.1614014933946008</v>
      </c>
      <c r="J288" s="6">
        <f t="shared" si="37"/>
        <v>157</v>
      </c>
      <c r="K288" s="13">
        <f t="shared" si="44"/>
        <v>11.089171974522293</v>
      </c>
      <c r="L288" s="13">
        <f t="shared" si="45"/>
        <v>1.7898089171974523</v>
      </c>
    </row>
    <row r="289" spans="1:12" ht="17.149999999999999" customHeight="1" x14ac:dyDescent="0.35">
      <c r="C289" s="5" t="s">
        <v>24</v>
      </c>
      <c r="E289" s="5" t="str">
        <f>C289&amp;"-"&amp;COUNTIF($C$281:$C289,C289)</f>
        <v>WEST-8</v>
      </c>
      <c r="F289" s="5" t="s">
        <v>23</v>
      </c>
      <c r="G289" s="6">
        <f t="shared" si="35"/>
        <v>532</v>
      </c>
      <c r="H289" s="6">
        <f t="shared" si="35"/>
        <v>17</v>
      </c>
      <c r="I289" s="12">
        <f t="shared" si="43"/>
        <v>3.1954887218045111E-2</v>
      </c>
      <c r="J289" s="6">
        <f t="shared" si="37"/>
        <v>15</v>
      </c>
      <c r="K289" s="13">
        <f t="shared" si="44"/>
        <v>35.466666666666669</v>
      </c>
      <c r="L289" s="13">
        <f t="shared" si="45"/>
        <v>1.1333333333333333</v>
      </c>
    </row>
    <row r="290" spans="1:12" ht="17.149999999999999" customHeight="1" x14ac:dyDescent="0.35">
      <c r="C290" s="5" t="s">
        <v>24</v>
      </c>
      <c r="E290" s="5" t="str">
        <f>C290&amp;"-"&amp;COUNTIF($C$281:$C290,C290)</f>
        <v>WEST-9</v>
      </c>
      <c r="G290" s="6">
        <f t="shared" si="35"/>
        <v>0</v>
      </c>
      <c r="H290" s="6">
        <f t="shared" si="35"/>
        <v>0</v>
      </c>
      <c r="I290" s="12" t="str">
        <f t="shared" si="36"/>
        <v>-</v>
      </c>
      <c r="J290" s="6">
        <f t="shared" si="37"/>
        <v>0</v>
      </c>
      <c r="K290" s="13" t="str">
        <f t="shared" si="38"/>
        <v>-</v>
      </c>
      <c r="L290" s="13" t="str">
        <f t="shared" si="39"/>
        <v>-</v>
      </c>
    </row>
    <row r="291" spans="1:12" ht="17.149999999999999" customHeight="1" x14ac:dyDescent="0.35">
      <c r="B291" s="7"/>
      <c r="C291" s="7"/>
      <c r="D291" s="7"/>
      <c r="E291" s="7"/>
      <c r="F291" s="7" t="s">
        <v>24</v>
      </c>
      <c r="G291" s="8">
        <f>SUM(G$210:G$281)</f>
        <v>8522</v>
      </c>
      <c r="H291" s="8">
        <f>SUM(H$210:H$281)</f>
        <v>1594</v>
      </c>
      <c r="I291" s="15">
        <f t="shared" si="36"/>
        <v>0.18704529453180005</v>
      </c>
      <c r="J291" s="8">
        <f>SUM(J$210:J$281)</f>
        <v>721</v>
      </c>
      <c r="K291" s="14">
        <f t="shared" si="38"/>
        <v>11.819694868238557</v>
      </c>
      <c r="L291" s="14">
        <f t="shared" si="39"/>
        <v>2.2108183079056865</v>
      </c>
    </row>
    <row r="292" spans="1:12" ht="17.149999999999999" customHeight="1" x14ac:dyDescent="0.35"/>
    <row r="293" spans="1:12" ht="17.149999999999999" customHeight="1" x14ac:dyDescent="0.35"/>
    <row r="294" spans="1:12" ht="17.149999999999999" customHeight="1" x14ac:dyDescent="0.35"/>
    <row r="295" spans="1:12" ht="17.149999999999999" customHeight="1" x14ac:dyDescent="0.35"/>
    <row r="296" spans="1:12" ht="17.149999999999999" customHeight="1" x14ac:dyDescent="0.35"/>
    <row r="297" spans="1:12" ht="17.149999999999999" customHeight="1" x14ac:dyDescent="0.35"/>
    <row r="298" spans="1:12" ht="17.149999999999999" customHeight="1" x14ac:dyDescent="0.35"/>
    <row r="299" spans="1:12" ht="17.149999999999999" customHeight="1" x14ac:dyDescent="0.35"/>
    <row r="300" spans="1:12" ht="17.149999999999999" customHeight="1" x14ac:dyDescent="0.35">
      <c r="A300" s="142"/>
      <c r="B300" s="34"/>
    </row>
    <row r="301" spans="1:12" ht="11.15" customHeight="1" x14ac:dyDescent="0.35"/>
  </sheetData>
  <sortState xmlns:xlrd2="http://schemas.microsoft.com/office/spreadsheetml/2017/richdata2" ref="F210:F281">
    <sortCondition ref="F210:F281"/>
  </sortState>
  <mergeCells count="1">
    <mergeCell ref="B5:B9"/>
  </mergeCells>
  <conditionalFormatting sqref="B24:H93 B14:H22">
    <cfRule type="expression" dxfId="30" priority="3">
      <formula>$B14=""</formula>
    </cfRule>
  </conditionalFormatting>
  <conditionalFormatting sqref="G14:G22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24:G93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scale="43" orientation="portrait" horizontalDpi="0" verticalDpi="0"/>
  <ignoredErrors>
    <ignoredError sqref="I291:I292 E24:E67 G19:H21 E6 I282 I290 I283:I284 G14:H14 E14 E19:E22 E10:E13 E15:E18 E68:E93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D187C-CDD2-7345-A0A0-B8936F503804}">
  <sheetPr>
    <pageSetUpPr fitToPage="1"/>
  </sheetPr>
  <dimension ref="A1:N167"/>
  <sheetViews>
    <sheetView showGridLines="0" topLeftCell="B1" zoomScale="90" zoomScaleNormal="90" workbookViewId="0">
      <selection activeCell="E35" sqref="E35"/>
    </sheetView>
  </sheetViews>
  <sheetFormatPr defaultColWidth="10.83203125" defaultRowHeight="15.5" x14ac:dyDescent="0.35"/>
  <cols>
    <col min="1" max="1" width="10.83203125" style="5" hidden="1" customWidth="1"/>
    <col min="2" max="2" width="41.33203125" style="5" customWidth="1"/>
    <col min="3" max="3" width="29.83203125" style="5" customWidth="1"/>
    <col min="4" max="6" width="20.83203125" style="5" customWidth="1"/>
    <col min="7" max="7" width="23.33203125" style="5" customWidth="1"/>
    <col min="8" max="8" width="20.83203125" style="5" customWidth="1"/>
    <col min="9" max="12" width="15.83203125" style="5" customWidth="1"/>
    <col min="13" max="16384" width="10.83203125" style="5"/>
  </cols>
  <sheetData>
    <row r="1" spans="1:8" ht="18" customHeight="1" x14ac:dyDescent="0.35"/>
    <row r="2" spans="1:8" ht="30" customHeight="1" x14ac:dyDescent="0.35">
      <c r="B2" s="37" t="s">
        <v>25</v>
      </c>
    </row>
    <row r="3" spans="1:8" ht="18" customHeight="1" x14ac:dyDescent="0.35"/>
    <row r="4" spans="1:8" ht="18" customHeight="1" x14ac:dyDescent="0.35"/>
    <row r="5" spans="1:8" ht="16" customHeight="1" x14ac:dyDescent="0.35">
      <c r="B5" s="214" t="s">
        <v>0</v>
      </c>
      <c r="C5" s="17"/>
      <c r="D5" s="18"/>
      <c r="E5" s="19"/>
      <c r="F5" s="19"/>
      <c r="G5" s="19"/>
      <c r="H5" s="19"/>
    </row>
    <row r="6" spans="1:8" ht="30" customHeight="1" x14ac:dyDescent="0.35">
      <c r="B6" s="214"/>
      <c r="C6" s="26">
        <f t="shared" ref="C6:D6" si="0">C10</f>
        <v>103761</v>
      </c>
      <c r="D6" s="26">
        <f t="shared" si="0"/>
        <v>17634</v>
      </c>
      <c r="E6" s="25">
        <f>IFERROR(E10,"-")</f>
        <v>0.1699482464509787</v>
      </c>
      <c r="F6" s="26">
        <f>F10</f>
        <v>735.54166666666663</v>
      </c>
      <c r="G6" s="26">
        <f>G10/12</f>
        <v>11.755622273834476</v>
      </c>
      <c r="H6" s="26">
        <f>H10/12</f>
        <v>1.997847391378236</v>
      </c>
    </row>
    <row r="7" spans="1:8" s="11" customFormat="1" ht="20.149999999999999" customHeight="1" x14ac:dyDescent="0.35">
      <c r="B7" s="214"/>
      <c r="C7" s="17" t="s">
        <v>1</v>
      </c>
      <c r="D7" s="20" t="s">
        <v>2</v>
      </c>
      <c r="E7" s="19" t="s">
        <v>3</v>
      </c>
      <c r="F7" s="215" t="s">
        <v>26</v>
      </c>
      <c r="G7" s="19" t="s">
        <v>5</v>
      </c>
      <c r="H7" s="19" t="s">
        <v>6</v>
      </c>
    </row>
    <row r="8" spans="1:8" s="11" customFormat="1" ht="18" customHeight="1" x14ac:dyDescent="0.35">
      <c r="B8" s="214"/>
      <c r="C8" s="31"/>
      <c r="D8" s="32"/>
      <c r="E8" s="33"/>
      <c r="F8" s="215"/>
      <c r="G8" s="33" t="s">
        <v>7</v>
      </c>
      <c r="H8" s="33"/>
    </row>
    <row r="9" spans="1:8" s="10" customFormat="1" ht="17.149999999999999" customHeight="1" x14ac:dyDescent="0.35">
      <c r="B9" s="214"/>
      <c r="C9" s="20"/>
      <c r="D9" s="20"/>
      <c r="E9" s="17"/>
      <c r="F9" s="17"/>
      <c r="G9" s="17"/>
      <c r="H9" s="17"/>
    </row>
    <row r="10" spans="1:8" s="9" customFormat="1" ht="29.15" hidden="1" customHeight="1" x14ac:dyDescent="0.35">
      <c r="B10" s="16" t="s">
        <v>8</v>
      </c>
      <c r="C10" s="38">
        <f>C22</f>
        <v>103761</v>
      </c>
      <c r="D10" s="38">
        <f>D22</f>
        <v>17634</v>
      </c>
      <c r="E10" s="22">
        <f>D10/C10</f>
        <v>0.1699482464509787</v>
      </c>
      <c r="F10" s="38">
        <f>F22</f>
        <v>735.54166666666663</v>
      </c>
      <c r="G10" s="43">
        <f>C10/F10</f>
        <v>141.06746728601371</v>
      </c>
      <c r="H10" s="43">
        <f>D10/F10</f>
        <v>23.974168696538833</v>
      </c>
    </row>
    <row r="11" spans="1:8" s="9" customFormat="1" ht="10" customHeight="1" x14ac:dyDescent="0.35">
      <c r="B11" s="16"/>
      <c r="C11" s="21"/>
      <c r="D11" s="21"/>
      <c r="E11" s="21"/>
      <c r="F11" s="21"/>
      <c r="G11" s="21"/>
      <c r="H11" s="21"/>
    </row>
    <row r="12" spans="1:8" s="53" customFormat="1" ht="25" customHeight="1" x14ac:dyDescent="0.35">
      <c r="B12" s="134" t="s">
        <v>27</v>
      </c>
      <c r="C12" s="52" t="s">
        <v>28</v>
      </c>
      <c r="D12" s="52" t="s">
        <v>11</v>
      </c>
      <c r="E12" s="52" t="s">
        <v>12</v>
      </c>
      <c r="F12" s="52" t="s">
        <v>13</v>
      </c>
      <c r="G12" s="52" t="s">
        <v>29</v>
      </c>
      <c r="H12" s="52" t="s">
        <v>15</v>
      </c>
    </row>
    <row r="13" spans="1:8" s="54" customFormat="1" ht="24" customHeight="1" x14ac:dyDescent="0.35">
      <c r="A13" s="54">
        <v>1</v>
      </c>
      <c r="B13" s="135" t="s">
        <v>16</v>
      </c>
      <c r="C13" s="44">
        <f>C26+C38+C50+C62+C74+C86+C98+C110+C122+C134+C146+C158</f>
        <v>29741</v>
      </c>
      <c r="D13" s="44">
        <f>D26+D38+D50+D62+D74+D86+D98+D110+D122+D134+D146+D158</f>
        <v>4476</v>
      </c>
      <c r="E13" s="45">
        <f t="shared" ref="E13" si="1">IFERROR(D13/C13,"-")</f>
        <v>0.15049931071584682</v>
      </c>
      <c r="F13" s="44">
        <f>(F26+F38+F50+F62+F74+F86+F98+F110+F122+F134+F146+F158)/12</f>
        <v>181.5</v>
      </c>
      <c r="G13" s="46">
        <f>IFERROR((C13/F13)/12,"-")</f>
        <v>13.655188246097337</v>
      </c>
      <c r="H13" s="47">
        <f>IFERROR((D13/F13)/12,"-")</f>
        <v>2.0550964187327825</v>
      </c>
    </row>
    <row r="14" spans="1:8" s="54" customFormat="1" ht="24" customHeight="1" x14ac:dyDescent="0.35">
      <c r="B14" s="135" t="s">
        <v>17</v>
      </c>
      <c r="C14" s="44">
        <f t="shared" ref="C14:D20" si="2">C27+C39+C51+C63+C75+C87+C99+C111+C123+C135+C147+C159</f>
        <v>4355</v>
      </c>
      <c r="D14" s="44">
        <f t="shared" si="2"/>
        <v>434</v>
      </c>
      <c r="E14" s="45">
        <f t="shared" ref="E14:E20" si="3">IFERROR(D14/C14,"-")</f>
        <v>9.9655568312284726E-2</v>
      </c>
      <c r="F14" s="44">
        <f t="shared" ref="F14:F20" si="4">(F27+F39+F51+F63+F75+F87+F99+F111+F123+F135+F147+F159)/12</f>
        <v>45.166666666666664</v>
      </c>
      <c r="G14" s="46">
        <f t="shared" ref="G14:G20" si="5">IFERROR((C14/F14)/12,"-")</f>
        <v>8.0350553505535061</v>
      </c>
      <c r="H14" s="47">
        <f t="shared" ref="H14:H20" si="6">IFERROR((D14/F14)/12,"-")</f>
        <v>0.80073800738007384</v>
      </c>
    </row>
    <row r="15" spans="1:8" s="54" customFormat="1" ht="24" customHeight="1" x14ac:dyDescent="0.35">
      <c r="B15" s="135" t="s">
        <v>18</v>
      </c>
      <c r="C15" s="44">
        <f t="shared" si="2"/>
        <v>4392</v>
      </c>
      <c r="D15" s="44">
        <f t="shared" si="2"/>
        <v>586</v>
      </c>
      <c r="E15" s="45">
        <f t="shared" si="3"/>
        <v>0.13342440801457195</v>
      </c>
      <c r="F15" s="44">
        <f t="shared" si="4"/>
        <v>35.583333333333336</v>
      </c>
      <c r="G15" s="46">
        <f t="shared" si="5"/>
        <v>10.285714285714285</v>
      </c>
      <c r="H15" s="47">
        <f t="shared" si="6"/>
        <v>1.3723653395784543</v>
      </c>
    </row>
    <row r="16" spans="1:8" s="54" customFormat="1" ht="24" customHeight="1" x14ac:dyDescent="0.35">
      <c r="B16" s="135" t="s">
        <v>19</v>
      </c>
      <c r="C16" s="44">
        <f>C29+C41+C53+C65+C77+C89+C101+C113+C125+C137+C149+C161</f>
        <v>10667</v>
      </c>
      <c r="D16" s="44">
        <f t="shared" si="2"/>
        <v>2457</v>
      </c>
      <c r="E16" s="45">
        <f t="shared" si="3"/>
        <v>0.23033655198275055</v>
      </c>
      <c r="F16" s="44">
        <f t="shared" si="4"/>
        <v>99.75</v>
      </c>
      <c r="G16" s="46">
        <f t="shared" si="5"/>
        <v>8.9114452798663333</v>
      </c>
      <c r="H16" s="47">
        <f t="shared" si="6"/>
        <v>2.0526315789473686</v>
      </c>
    </row>
    <row r="17" spans="1:12" s="54" customFormat="1" ht="24" customHeight="1" x14ac:dyDescent="0.35">
      <c r="A17" s="54">
        <v>2</v>
      </c>
      <c r="B17" s="135" t="s">
        <v>20</v>
      </c>
      <c r="C17" s="44">
        <f t="shared" si="2"/>
        <v>10768</v>
      </c>
      <c r="D17" s="44">
        <f t="shared" si="2"/>
        <v>2375</v>
      </c>
      <c r="E17" s="45">
        <f t="shared" si="3"/>
        <v>0.22056092124814264</v>
      </c>
      <c r="F17" s="44">
        <f t="shared" si="4"/>
        <v>81.291666666666671</v>
      </c>
      <c r="G17" s="46">
        <f t="shared" si="5"/>
        <v>11.038441824705279</v>
      </c>
      <c r="H17" s="47">
        <f t="shared" si="6"/>
        <v>2.4346488980010252</v>
      </c>
    </row>
    <row r="18" spans="1:12" s="54" customFormat="1" ht="24" customHeight="1" x14ac:dyDescent="0.35">
      <c r="A18" s="54">
        <v>3</v>
      </c>
      <c r="B18" s="135" t="s">
        <v>21</v>
      </c>
      <c r="C18" s="44">
        <f t="shared" si="2"/>
        <v>15421</v>
      </c>
      <c r="D18" s="44">
        <f t="shared" si="2"/>
        <v>2949</v>
      </c>
      <c r="E18" s="45">
        <f t="shared" si="3"/>
        <v>0.19123273458271189</v>
      </c>
      <c r="F18" s="44">
        <f t="shared" si="4"/>
        <v>108.66666666666667</v>
      </c>
      <c r="G18" s="46">
        <f t="shared" si="5"/>
        <v>11.825920245398772</v>
      </c>
      <c r="H18" s="47">
        <f t="shared" si="6"/>
        <v>2.2615030674846626</v>
      </c>
    </row>
    <row r="19" spans="1:12" s="54" customFormat="1" ht="24" customHeight="1" x14ac:dyDescent="0.35">
      <c r="A19" s="54">
        <v>4</v>
      </c>
      <c r="B19" s="135" t="s">
        <v>22</v>
      </c>
      <c r="C19" s="44">
        <f t="shared" si="2"/>
        <v>21610</v>
      </c>
      <c r="D19" s="44">
        <f t="shared" si="2"/>
        <v>4075</v>
      </c>
      <c r="E19" s="45">
        <f t="shared" si="3"/>
        <v>0.18857010643220731</v>
      </c>
      <c r="F19" s="44">
        <f t="shared" si="4"/>
        <v>169.66666666666666</v>
      </c>
      <c r="G19" s="46">
        <f t="shared" si="5"/>
        <v>10.613948919449902</v>
      </c>
      <c r="H19" s="47">
        <f t="shared" si="6"/>
        <v>2.0014734774066798</v>
      </c>
    </row>
    <row r="20" spans="1:12" s="54" customFormat="1" ht="24" customHeight="1" x14ac:dyDescent="0.35">
      <c r="B20" s="135" t="s">
        <v>23</v>
      </c>
      <c r="C20" s="44">
        <f t="shared" si="2"/>
        <v>6807</v>
      </c>
      <c r="D20" s="44">
        <f t="shared" si="2"/>
        <v>282</v>
      </c>
      <c r="E20" s="45">
        <f t="shared" si="3"/>
        <v>4.1427941824592335E-2</v>
      </c>
      <c r="F20" s="44">
        <f t="shared" si="4"/>
        <v>13.916666666666666</v>
      </c>
      <c r="G20" s="46">
        <f t="shared" si="5"/>
        <v>40.76047904191617</v>
      </c>
      <c r="H20" s="47">
        <f t="shared" si="6"/>
        <v>1.688622754491018</v>
      </c>
    </row>
    <row r="21" spans="1:12" s="54" customFormat="1" ht="24" hidden="1" customHeight="1" x14ac:dyDescent="0.35">
      <c r="A21" s="54">
        <v>5</v>
      </c>
      <c r="B21" s="135" t="s">
        <v>30</v>
      </c>
      <c r="C21" s="44"/>
      <c r="D21" s="44"/>
      <c r="E21" s="45"/>
      <c r="F21" s="44" t="e">
        <f t="shared" ref="F21" si="7">(F34+F46+F58+F70+F82+F94+F106+F118+F130+F142+F154+F166)/7</f>
        <v>#VALUE!</v>
      </c>
      <c r="G21" s="46" t="str">
        <f t="shared" ref="G21" si="8">IFERROR((C21/F21)/7,"-")</f>
        <v>-</v>
      </c>
      <c r="H21" s="47" t="str">
        <f t="shared" ref="H21" si="9">IFERROR((D21/F21)/7,"-")</f>
        <v>-</v>
      </c>
    </row>
    <row r="22" spans="1:12" s="54" customFormat="1" ht="24" customHeight="1" x14ac:dyDescent="0.35">
      <c r="A22" s="54">
        <v>5</v>
      </c>
      <c r="B22" s="136" t="s">
        <v>8</v>
      </c>
      <c r="C22" s="48">
        <f>SUM(C13:C20)</f>
        <v>103761</v>
      </c>
      <c r="D22" s="48">
        <f>SUM(D13:D20)</f>
        <v>17634</v>
      </c>
      <c r="E22" s="49">
        <f>IFERROR(D22/C22,"-")</f>
        <v>0.1699482464509787</v>
      </c>
      <c r="F22" s="48">
        <f>(F35+F47+F59+F71+F83+F95+F107+F119+F131+F143+F155+F167)/12</f>
        <v>735.54166666666663</v>
      </c>
      <c r="G22" s="50">
        <f>IFERROR((C22/F22)/12,"-")</f>
        <v>11.755622273834476</v>
      </c>
      <c r="H22" s="51">
        <f>IFERROR((D22/F22)/12,"-")</f>
        <v>1.997847391378236</v>
      </c>
    </row>
    <row r="23" spans="1:12" ht="8.15" customHeight="1" x14ac:dyDescent="0.35">
      <c r="B23" s="27"/>
      <c r="C23" s="27"/>
      <c r="D23" s="27"/>
      <c r="E23" s="29"/>
      <c r="F23" s="27"/>
      <c r="G23" s="27"/>
      <c r="H23" s="29"/>
      <c r="I23" s="11"/>
      <c r="J23" s="11"/>
      <c r="K23" s="11"/>
      <c r="L23" s="11"/>
    </row>
    <row r="24" spans="1:12" ht="10" customHeight="1" x14ac:dyDescent="0.35"/>
    <row r="25" spans="1:12" ht="24" customHeight="1" x14ac:dyDescent="0.35">
      <c r="B25" s="75">
        <f>WORKSHEET!B2</f>
        <v>45992</v>
      </c>
      <c r="C25" s="55"/>
      <c r="D25" s="55"/>
      <c r="E25" s="55"/>
      <c r="F25" s="55"/>
      <c r="G25" s="55"/>
      <c r="H25" s="56"/>
    </row>
    <row r="26" spans="1:12" s="11" customFormat="1" ht="18" customHeight="1" x14ac:dyDescent="0.35">
      <c r="A26" s="11">
        <v>1</v>
      </c>
      <c r="B26" s="132" t="s">
        <v>16</v>
      </c>
      <c r="C26" s="24">
        <f>Report!C14</f>
        <v>2467</v>
      </c>
      <c r="D26" s="24">
        <f>Report!D14</f>
        <v>447</v>
      </c>
      <c r="E26" s="30">
        <f>Report!E14</f>
        <v>0.18119173084718282</v>
      </c>
      <c r="F26" s="24">
        <f>Report!F14</f>
        <v>183</v>
      </c>
      <c r="G26" s="36">
        <f>Report!G14</f>
        <v>13.480874316939891</v>
      </c>
      <c r="H26" s="35">
        <f>Report!H14</f>
        <v>2.442622950819672</v>
      </c>
    </row>
    <row r="27" spans="1:12" s="11" customFormat="1" ht="18" customHeight="1" x14ac:dyDescent="0.35">
      <c r="B27" s="132" t="s">
        <v>17</v>
      </c>
      <c r="C27" s="24">
        <f>Report!C15</f>
        <v>295</v>
      </c>
      <c r="D27" s="24">
        <f>Report!D15</f>
        <v>21</v>
      </c>
      <c r="E27" s="30">
        <f>Report!E15</f>
        <v>7.1186440677966104E-2</v>
      </c>
      <c r="F27" s="24">
        <f>Report!F15</f>
        <v>35</v>
      </c>
      <c r="G27" s="36">
        <f>Report!G15</f>
        <v>8.4285714285714288</v>
      </c>
      <c r="H27" s="35">
        <f>Report!H15</f>
        <v>0.6</v>
      </c>
    </row>
    <row r="28" spans="1:12" s="11" customFormat="1" ht="18" customHeight="1" x14ac:dyDescent="0.35">
      <c r="B28" s="132" t="s">
        <v>18</v>
      </c>
      <c r="C28" s="24">
        <f>Report!C16</f>
        <v>517</v>
      </c>
      <c r="D28" s="24">
        <f>Report!D16</f>
        <v>82</v>
      </c>
      <c r="E28" s="30">
        <f>Report!E16</f>
        <v>0.15860735009671179</v>
      </c>
      <c r="F28" s="24">
        <f>Report!F16</f>
        <v>35</v>
      </c>
      <c r="G28" s="36">
        <f>Report!G16</f>
        <v>14.771428571428572</v>
      </c>
      <c r="H28" s="35">
        <f>Report!H16</f>
        <v>2.342857142857143</v>
      </c>
    </row>
    <row r="29" spans="1:12" s="11" customFormat="1" ht="18" customHeight="1" x14ac:dyDescent="0.35">
      <c r="B29" s="132" t="s">
        <v>19</v>
      </c>
      <c r="C29" s="24">
        <f>Report!C17</f>
        <v>797</v>
      </c>
      <c r="D29" s="24">
        <f>Report!D17</f>
        <v>229</v>
      </c>
      <c r="E29" s="30">
        <f>Report!E17</f>
        <v>0.28732747804265996</v>
      </c>
      <c r="F29" s="24">
        <f>Report!F17</f>
        <v>99</v>
      </c>
      <c r="G29" s="36">
        <f>Report!G17</f>
        <v>8.0505050505050502</v>
      </c>
      <c r="H29" s="35">
        <f>Report!H17</f>
        <v>2.3131313131313131</v>
      </c>
    </row>
    <row r="30" spans="1:12" s="11" customFormat="1" ht="18" customHeight="1" x14ac:dyDescent="0.35">
      <c r="A30" s="11">
        <v>2</v>
      </c>
      <c r="B30" s="132" t="s">
        <v>20</v>
      </c>
      <c r="C30" s="24">
        <f>Report!C18</f>
        <v>603</v>
      </c>
      <c r="D30" s="24">
        <f>Report!D18</f>
        <v>214</v>
      </c>
      <c r="E30" s="30">
        <f>Report!E18</f>
        <v>0.35489220563847429</v>
      </c>
      <c r="F30" s="24">
        <f>Report!F18</f>
        <v>81</v>
      </c>
      <c r="G30" s="36">
        <f>Report!G18</f>
        <v>7.4444444444444446</v>
      </c>
      <c r="H30" s="35">
        <f>Report!H18</f>
        <v>2.6419753086419755</v>
      </c>
    </row>
    <row r="31" spans="1:12" s="11" customFormat="1" ht="18" customHeight="1" x14ac:dyDescent="0.35">
      <c r="A31" s="11">
        <v>3</v>
      </c>
      <c r="B31" s="132" t="s">
        <v>21</v>
      </c>
      <c r="C31" s="24">
        <f>Report!C19</f>
        <v>1570</v>
      </c>
      <c r="D31" s="24">
        <f>Report!D19</f>
        <v>303</v>
      </c>
      <c r="E31" s="30">
        <f>Report!E19</f>
        <v>0.19299363057324842</v>
      </c>
      <c r="F31" s="24">
        <f>Report!F19</f>
        <v>116</v>
      </c>
      <c r="G31" s="36">
        <f>Report!G19</f>
        <v>13.53448275862069</v>
      </c>
      <c r="H31" s="35">
        <f>Report!H19</f>
        <v>2.6120689655172415</v>
      </c>
    </row>
    <row r="32" spans="1:12" s="11" customFormat="1" ht="18" customHeight="1" x14ac:dyDescent="0.35">
      <c r="A32" s="11">
        <v>4</v>
      </c>
      <c r="B32" s="132" t="s">
        <v>22</v>
      </c>
      <c r="C32" s="24">
        <f>Report!C20</f>
        <v>1741</v>
      </c>
      <c r="D32" s="24">
        <f>Report!D20</f>
        <v>281</v>
      </c>
      <c r="E32" s="30">
        <f>Report!E20</f>
        <v>0.1614014933946008</v>
      </c>
      <c r="F32" s="24">
        <f>Report!F20</f>
        <v>157</v>
      </c>
      <c r="G32" s="36">
        <f>Report!G20</f>
        <v>11.089171974522293</v>
      </c>
      <c r="H32" s="35">
        <f>Report!H20</f>
        <v>1.7898089171974523</v>
      </c>
    </row>
    <row r="33" spans="1:8" s="11" customFormat="1" ht="19" customHeight="1" x14ac:dyDescent="0.35">
      <c r="B33" s="132" t="s">
        <v>23</v>
      </c>
      <c r="C33" s="24">
        <f>Report!C21</f>
        <v>532</v>
      </c>
      <c r="D33" s="24">
        <f>Report!D21</f>
        <v>17</v>
      </c>
      <c r="E33" s="30">
        <f>Report!E21</f>
        <v>3.1954887218045111E-2</v>
      </c>
      <c r="F33" s="24">
        <f>Report!F21</f>
        <v>15</v>
      </c>
      <c r="G33" s="36">
        <f>Report!G21</f>
        <v>35.466666666666669</v>
      </c>
      <c r="H33" s="35">
        <f>Report!H21</f>
        <v>1.1333333333333333</v>
      </c>
    </row>
    <row r="34" spans="1:8" s="11" customFormat="1" ht="18" hidden="1" customHeight="1" x14ac:dyDescent="0.35">
      <c r="B34" s="132" t="s">
        <v>30</v>
      </c>
      <c r="C34" s="24" t="str">
        <f>Report!C22</f>
        <v/>
      </c>
      <c r="D34" s="24" t="str">
        <f>Report!D22</f>
        <v/>
      </c>
      <c r="E34" s="30" t="str">
        <f>Report!E22</f>
        <v>-</v>
      </c>
      <c r="F34" s="24" t="str">
        <f>Report!F22</f>
        <v/>
      </c>
      <c r="G34" s="36" t="str">
        <f>Report!G22</f>
        <v/>
      </c>
      <c r="H34" s="35" t="str">
        <f>Report!H22</f>
        <v/>
      </c>
    </row>
    <row r="35" spans="1:8" s="11" customFormat="1" ht="18" customHeight="1" x14ac:dyDescent="0.35">
      <c r="A35" s="11">
        <v>5</v>
      </c>
      <c r="B35" s="133" t="s">
        <v>8</v>
      </c>
      <c r="C35" s="39">
        <f>SUM(C26:C34)</f>
        <v>8522</v>
      </c>
      <c r="D35" s="39">
        <f>SUM(D26:D34)</f>
        <v>1594</v>
      </c>
      <c r="E35" s="40">
        <f>IFERROR(D35/C35,"-")</f>
        <v>0.18704529453180005</v>
      </c>
      <c r="F35" s="39">
        <f>SUM(F26:F34)</f>
        <v>721</v>
      </c>
      <c r="G35" s="39">
        <f>SUM(G26:G34)</f>
        <v>112.26614521169904</v>
      </c>
      <c r="H35" s="42">
        <f>IFERROR(D35/F35,"-")</f>
        <v>2.2108183079056865</v>
      </c>
    </row>
    <row r="36" spans="1:8" ht="10" customHeight="1" x14ac:dyDescent="0.35"/>
    <row r="37" spans="1:8" ht="24" customHeight="1" x14ac:dyDescent="0.35">
      <c r="B37" s="61" t="s">
        <v>31</v>
      </c>
      <c r="C37" s="55"/>
      <c r="D37" s="55"/>
      <c r="E37" s="55"/>
      <c r="F37" s="55"/>
      <c r="G37" s="55"/>
      <c r="H37" s="56"/>
    </row>
    <row r="38" spans="1:8" s="11" customFormat="1" ht="18" customHeight="1" x14ac:dyDescent="0.35">
      <c r="A38" s="11">
        <v>1</v>
      </c>
      <c r="B38" s="132" t="s">
        <v>16</v>
      </c>
      <c r="C38" s="24">
        <v>2357</v>
      </c>
      <c r="D38" s="24">
        <v>359</v>
      </c>
      <c r="E38" s="30">
        <v>0.15231226134917267</v>
      </c>
      <c r="F38" s="24">
        <v>182</v>
      </c>
      <c r="G38" s="36">
        <v>12.950549450549451</v>
      </c>
      <c r="H38" s="35">
        <v>1.9725274725274726</v>
      </c>
    </row>
    <row r="39" spans="1:8" s="11" customFormat="1" ht="18" customHeight="1" x14ac:dyDescent="0.35">
      <c r="B39" s="132" t="s">
        <v>17</v>
      </c>
      <c r="C39" s="24">
        <v>269</v>
      </c>
      <c r="D39" s="24">
        <v>39</v>
      </c>
      <c r="E39" s="30">
        <v>0.1449814126394052</v>
      </c>
      <c r="F39" s="24">
        <v>37</v>
      </c>
      <c r="G39" s="36">
        <v>7.2702702702702702</v>
      </c>
      <c r="H39" s="35">
        <v>1.0540540540540539</v>
      </c>
    </row>
    <row r="40" spans="1:8" s="11" customFormat="1" ht="18" customHeight="1" x14ac:dyDescent="0.35">
      <c r="B40" s="132" t="s">
        <v>18</v>
      </c>
      <c r="C40" s="24">
        <v>556</v>
      </c>
      <c r="D40" s="24">
        <v>78</v>
      </c>
      <c r="E40" s="30">
        <v>0.14028776978417265</v>
      </c>
      <c r="F40" s="24">
        <v>36</v>
      </c>
      <c r="G40" s="36">
        <v>15.444444444444445</v>
      </c>
      <c r="H40" s="35">
        <v>2.1666666666666665</v>
      </c>
    </row>
    <row r="41" spans="1:8" s="11" customFormat="1" ht="18" customHeight="1" x14ac:dyDescent="0.35">
      <c r="B41" s="132" t="s">
        <v>19</v>
      </c>
      <c r="C41" s="24">
        <v>716</v>
      </c>
      <c r="D41" s="24">
        <v>178</v>
      </c>
      <c r="E41" s="30">
        <v>0.24860335195530725</v>
      </c>
      <c r="F41" s="24">
        <v>100</v>
      </c>
      <c r="G41" s="36">
        <v>7.16</v>
      </c>
      <c r="H41" s="35">
        <v>1.78</v>
      </c>
    </row>
    <row r="42" spans="1:8" s="11" customFormat="1" ht="18" customHeight="1" x14ac:dyDescent="0.35">
      <c r="A42" s="11">
        <v>2</v>
      </c>
      <c r="B42" s="132" t="s">
        <v>20</v>
      </c>
      <c r="C42" s="24">
        <v>715</v>
      </c>
      <c r="D42" s="24">
        <v>210</v>
      </c>
      <c r="E42" s="30">
        <v>0.2937062937062937</v>
      </c>
      <c r="F42" s="24">
        <v>78</v>
      </c>
      <c r="G42" s="36">
        <v>9.1666666666666661</v>
      </c>
      <c r="H42" s="35">
        <v>2.6923076923076925</v>
      </c>
    </row>
    <row r="43" spans="1:8" s="11" customFormat="1" ht="18" customHeight="1" x14ac:dyDescent="0.35">
      <c r="A43" s="11">
        <v>3</v>
      </c>
      <c r="B43" s="132" t="s">
        <v>21</v>
      </c>
      <c r="C43" s="24">
        <v>1650</v>
      </c>
      <c r="D43" s="24">
        <v>264</v>
      </c>
      <c r="E43" s="30">
        <v>0.16</v>
      </c>
      <c r="F43" s="24">
        <v>112</v>
      </c>
      <c r="G43" s="36">
        <v>14.732142857142858</v>
      </c>
      <c r="H43" s="35">
        <v>2.3571428571428572</v>
      </c>
    </row>
    <row r="44" spans="1:8" s="11" customFormat="1" ht="18" customHeight="1" x14ac:dyDescent="0.35">
      <c r="A44" s="11">
        <v>4</v>
      </c>
      <c r="B44" s="132" t="s">
        <v>22</v>
      </c>
      <c r="C44" s="24">
        <v>1819</v>
      </c>
      <c r="D44" s="24">
        <v>297</v>
      </c>
      <c r="E44" s="30">
        <v>0.16327652556349642</v>
      </c>
      <c r="F44" s="24">
        <v>169</v>
      </c>
      <c r="G44" s="36">
        <v>10.763313609467456</v>
      </c>
      <c r="H44" s="35">
        <v>1.7573964497041421</v>
      </c>
    </row>
    <row r="45" spans="1:8" s="11" customFormat="1" ht="18" customHeight="1" x14ac:dyDescent="0.35">
      <c r="B45" s="132" t="s">
        <v>23</v>
      </c>
      <c r="C45" s="24">
        <v>515</v>
      </c>
      <c r="D45" s="24">
        <v>38</v>
      </c>
      <c r="E45" s="30">
        <v>7.3786407766990289E-2</v>
      </c>
      <c r="F45" s="24">
        <v>14</v>
      </c>
      <c r="G45" s="36">
        <v>36.785714285714285</v>
      </c>
      <c r="H45" s="35">
        <v>2.7142857142857144</v>
      </c>
    </row>
    <row r="46" spans="1:8" s="11" customFormat="1" ht="18" hidden="1" customHeight="1" x14ac:dyDescent="0.35">
      <c r="B46" s="132" t="s">
        <v>30</v>
      </c>
      <c r="C46" s="24" t="s">
        <v>33</v>
      </c>
      <c r="D46" s="24" t="s">
        <v>33</v>
      </c>
      <c r="E46" s="30" t="s">
        <v>34</v>
      </c>
      <c r="F46" s="24" t="s">
        <v>33</v>
      </c>
      <c r="G46" s="36" t="s">
        <v>33</v>
      </c>
      <c r="H46" s="35" t="s">
        <v>33</v>
      </c>
    </row>
    <row r="47" spans="1:8" s="11" customFormat="1" ht="18" customHeight="1" x14ac:dyDescent="0.35">
      <c r="A47" s="11">
        <v>5</v>
      </c>
      <c r="B47" s="133" t="s">
        <v>8</v>
      </c>
      <c r="C47" s="39">
        <v>8597</v>
      </c>
      <c r="D47" s="39">
        <v>1463</v>
      </c>
      <c r="E47" s="40">
        <v>0.17017564266604629</v>
      </c>
      <c r="F47" s="39">
        <v>728</v>
      </c>
      <c r="G47" s="41">
        <v>114.27310158425541</v>
      </c>
      <c r="H47" s="42">
        <v>2.0096153846153846</v>
      </c>
    </row>
    <row r="48" spans="1:8" ht="10" customHeight="1" x14ac:dyDescent="0.35"/>
    <row r="49" spans="1:8" ht="24" customHeight="1" x14ac:dyDescent="0.35">
      <c r="B49" s="61" t="s">
        <v>32</v>
      </c>
      <c r="C49" s="55"/>
      <c r="D49" s="55"/>
      <c r="E49" s="55"/>
      <c r="F49" s="55"/>
      <c r="G49" s="55"/>
      <c r="H49" s="56"/>
    </row>
    <row r="50" spans="1:8" s="11" customFormat="1" ht="18" customHeight="1" x14ac:dyDescent="0.35">
      <c r="A50" s="11">
        <v>1</v>
      </c>
      <c r="B50" s="132" t="s">
        <v>16</v>
      </c>
      <c r="C50" s="24">
        <v>2495</v>
      </c>
      <c r="D50" s="24">
        <v>326</v>
      </c>
      <c r="E50" s="30">
        <v>0.13066132264529057</v>
      </c>
      <c r="F50" s="24">
        <v>175</v>
      </c>
      <c r="G50" s="36">
        <v>14.257142857142858</v>
      </c>
      <c r="H50" s="35">
        <v>1.8628571428571428</v>
      </c>
    </row>
    <row r="51" spans="1:8" s="11" customFormat="1" ht="18" customHeight="1" x14ac:dyDescent="0.35">
      <c r="B51" s="132" t="s">
        <v>17</v>
      </c>
      <c r="C51" s="24">
        <v>454</v>
      </c>
      <c r="D51" s="24">
        <v>40</v>
      </c>
      <c r="E51" s="30">
        <v>8.8105726872246701E-2</v>
      </c>
      <c r="F51" s="24">
        <v>49</v>
      </c>
      <c r="G51" s="36">
        <v>9.2653061224489797</v>
      </c>
      <c r="H51" s="35">
        <v>0.81632653061224492</v>
      </c>
    </row>
    <row r="52" spans="1:8" s="11" customFormat="1" ht="18" customHeight="1" x14ac:dyDescent="0.35">
      <c r="B52" s="132" t="s">
        <v>18</v>
      </c>
      <c r="C52" s="24">
        <v>580</v>
      </c>
      <c r="D52" s="24">
        <v>76</v>
      </c>
      <c r="E52" s="30">
        <v>0.1310344827586207</v>
      </c>
      <c r="F52" s="24">
        <v>36</v>
      </c>
      <c r="G52" s="36">
        <v>16.111111111111111</v>
      </c>
      <c r="H52" s="35">
        <v>2.1111111111111112</v>
      </c>
    </row>
    <row r="53" spans="1:8" s="11" customFormat="1" ht="18" customHeight="1" x14ac:dyDescent="0.35">
      <c r="B53" s="132" t="s">
        <v>19</v>
      </c>
      <c r="C53" s="24">
        <v>798</v>
      </c>
      <c r="D53" s="24">
        <v>189</v>
      </c>
      <c r="E53" s="30">
        <v>0.23684210526315788</v>
      </c>
      <c r="F53" s="24">
        <v>100</v>
      </c>
      <c r="G53" s="36">
        <v>7.98</v>
      </c>
      <c r="H53" s="35">
        <v>1.89</v>
      </c>
    </row>
    <row r="54" spans="1:8" s="11" customFormat="1" ht="18" customHeight="1" x14ac:dyDescent="0.35">
      <c r="A54" s="11">
        <v>2</v>
      </c>
      <c r="B54" s="132" t="s">
        <v>20</v>
      </c>
      <c r="C54" s="24">
        <v>796</v>
      </c>
      <c r="D54" s="24">
        <v>160</v>
      </c>
      <c r="E54" s="30">
        <v>0.20100502512562815</v>
      </c>
      <c r="F54" s="24">
        <v>77.5</v>
      </c>
      <c r="G54" s="36">
        <v>10.270967741935484</v>
      </c>
      <c r="H54" s="35">
        <v>2.064516129032258</v>
      </c>
    </row>
    <row r="55" spans="1:8" s="11" customFormat="1" ht="18" customHeight="1" x14ac:dyDescent="0.35">
      <c r="A55" s="11">
        <v>3</v>
      </c>
      <c r="B55" s="132" t="s">
        <v>21</v>
      </c>
      <c r="C55" s="24">
        <v>1556</v>
      </c>
      <c r="D55" s="24">
        <v>212</v>
      </c>
      <c r="E55" s="30">
        <v>0.13624678663239073</v>
      </c>
      <c r="F55" s="24">
        <v>109</v>
      </c>
      <c r="G55" s="36">
        <v>14.275229357798166</v>
      </c>
      <c r="H55" s="35">
        <v>1.9449541284403671</v>
      </c>
    </row>
    <row r="56" spans="1:8" s="11" customFormat="1" ht="18" customHeight="1" x14ac:dyDescent="0.35">
      <c r="A56" s="11">
        <v>4</v>
      </c>
      <c r="B56" s="132" t="s">
        <v>22</v>
      </c>
      <c r="C56" s="24">
        <v>1887</v>
      </c>
      <c r="D56" s="24">
        <v>318</v>
      </c>
      <c r="E56" s="30">
        <v>0.16852146263910969</v>
      </c>
      <c r="F56" s="24">
        <v>162</v>
      </c>
      <c r="G56" s="36">
        <v>11.648148148148149</v>
      </c>
      <c r="H56" s="35">
        <v>1.962962962962963</v>
      </c>
    </row>
    <row r="57" spans="1:8" s="11" customFormat="1" ht="18" customHeight="1" x14ac:dyDescent="0.35">
      <c r="B57" s="132" t="s">
        <v>23</v>
      </c>
      <c r="C57" s="24">
        <v>707</v>
      </c>
      <c r="D57" s="24">
        <v>25</v>
      </c>
      <c r="E57" s="30">
        <v>3.536067892503536E-2</v>
      </c>
      <c r="F57" s="24">
        <v>14</v>
      </c>
      <c r="G57" s="36">
        <v>50.5</v>
      </c>
      <c r="H57" s="35">
        <v>1.7857142857142858</v>
      </c>
    </row>
    <row r="58" spans="1:8" s="11" customFormat="1" ht="18" hidden="1" customHeight="1" x14ac:dyDescent="0.35">
      <c r="B58" s="132" t="s">
        <v>30</v>
      </c>
      <c r="C58" s="24" t="s">
        <v>33</v>
      </c>
      <c r="D58" s="24" t="s">
        <v>33</v>
      </c>
      <c r="E58" s="30" t="s">
        <v>34</v>
      </c>
      <c r="F58" s="24" t="s">
        <v>33</v>
      </c>
      <c r="G58" s="36" t="s">
        <v>33</v>
      </c>
      <c r="H58" s="35" t="s">
        <v>33</v>
      </c>
    </row>
    <row r="59" spans="1:8" s="11" customFormat="1" ht="18" customHeight="1" x14ac:dyDescent="0.35">
      <c r="A59" s="11">
        <v>5</v>
      </c>
      <c r="B59" s="133" t="s">
        <v>8</v>
      </c>
      <c r="C59" s="39">
        <v>9273</v>
      </c>
      <c r="D59" s="39">
        <v>1346</v>
      </c>
      <c r="E59" s="40">
        <v>0.14515259355117005</v>
      </c>
      <c r="F59" s="39">
        <v>722.5</v>
      </c>
      <c r="G59" s="41">
        <v>134.30790533858476</v>
      </c>
      <c r="H59" s="42">
        <v>1.8629757785467127</v>
      </c>
    </row>
    <row r="60" spans="1:8" ht="10" customHeight="1" x14ac:dyDescent="0.35"/>
    <row r="61" spans="1:8" ht="24" customHeight="1" x14ac:dyDescent="0.35">
      <c r="B61" s="61" t="s">
        <v>35</v>
      </c>
      <c r="C61" s="55"/>
      <c r="D61" s="55"/>
      <c r="E61" s="55"/>
      <c r="F61" s="55"/>
      <c r="G61" s="55"/>
      <c r="H61" s="56"/>
    </row>
    <row r="62" spans="1:8" s="11" customFormat="1" ht="18" customHeight="1" x14ac:dyDescent="0.35">
      <c r="A62" s="11">
        <v>1</v>
      </c>
      <c r="B62" s="132" t="s">
        <v>16</v>
      </c>
      <c r="C62" s="24">
        <v>2313</v>
      </c>
      <c r="D62" s="24">
        <v>309</v>
      </c>
      <c r="E62" s="30">
        <v>0.13359273670557717</v>
      </c>
      <c r="F62" s="24">
        <v>175</v>
      </c>
      <c r="G62" s="36">
        <v>13.217142857142857</v>
      </c>
      <c r="H62" s="35">
        <v>1.7657142857142858</v>
      </c>
    </row>
    <row r="63" spans="1:8" s="11" customFormat="1" ht="18" customHeight="1" x14ac:dyDescent="0.35">
      <c r="B63" s="132" t="s">
        <v>17</v>
      </c>
      <c r="C63" s="24">
        <v>330</v>
      </c>
      <c r="D63" s="24">
        <v>39</v>
      </c>
      <c r="E63" s="30">
        <v>0.11818181818181818</v>
      </c>
      <c r="F63" s="24">
        <v>49</v>
      </c>
      <c r="G63" s="36">
        <v>6.7346938775510203</v>
      </c>
      <c r="H63" s="35">
        <v>0.79591836734693877</v>
      </c>
    </row>
    <row r="64" spans="1:8" s="11" customFormat="1" ht="18" customHeight="1" x14ac:dyDescent="0.35">
      <c r="B64" s="132" t="s">
        <v>18</v>
      </c>
      <c r="C64" s="24">
        <v>404</v>
      </c>
      <c r="D64" s="24">
        <v>53</v>
      </c>
      <c r="E64" s="30">
        <v>0.13118811881188119</v>
      </c>
      <c r="F64" s="24">
        <v>36</v>
      </c>
      <c r="G64" s="36">
        <v>11.222222222222221</v>
      </c>
      <c r="H64" s="35">
        <v>1.4722222222222223</v>
      </c>
    </row>
    <row r="65" spans="1:8" s="11" customFormat="1" ht="18" customHeight="1" x14ac:dyDescent="0.35">
      <c r="B65" s="132" t="s">
        <v>19</v>
      </c>
      <c r="C65" s="24">
        <v>712</v>
      </c>
      <c r="D65" s="24">
        <v>159</v>
      </c>
      <c r="E65" s="30">
        <v>0.22331460674157302</v>
      </c>
      <c r="F65" s="24">
        <v>100</v>
      </c>
      <c r="G65" s="36">
        <v>7.12</v>
      </c>
      <c r="H65" s="35">
        <v>1.59</v>
      </c>
    </row>
    <row r="66" spans="1:8" s="11" customFormat="1" ht="18" customHeight="1" x14ac:dyDescent="0.35">
      <c r="A66" s="11">
        <v>2</v>
      </c>
      <c r="B66" s="132" t="s">
        <v>20</v>
      </c>
      <c r="C66" s="24">
        <v>871</v>
      </c>
      <c r="D66" s="24">
        <v>196</v>
      </c>
      <c r="E66" s="30">
        <v>0.22502870264064295</v>
      </c>
      <c r="F66" s="24">
        <v>77.5</v>
      </c>
      <c r="G66" s="36">
        <v>11.238709677419354</v>
      </c>
      <c r="H66" s="35">
        <v>2.5290322580645159</v>
      </c>
    </row>
    <row r="67" spans="1:8" s="11" customFormat="1" ht="18" customHeight="1" x14ac:dyDescent="0.35">
      <c r="A67" s="11">
        <v>3</v>
      </c>
      <c r="B67" s="132" t="s">
        <v>21</v>
      </c>
      <c r="C67" s="24">
        <v>1116</v>
      </c>
      <c r="D67" s="24">
        <v>215</v>
      </c>
      <c r="E67" s="30">
        <v>0.19265232974910393</v>
      </c>
      <c r="F67" s="24">
        <v>114</v>
      </c>
      <c r="G67" s="36">
        <v>9.7894736842105257</v>
      </c>
      <c r="H67" s="35">
        <v>1.8859649122807018</v>
      </c>
    </row>
    <row r="68" spans="1:8" s="11" customFormat="1" ht="18" customHeight="1" x14ac:dyDescent="0.35">
      <c r="A68" s="11">
        <v>4</v>
      </c>
      <c r="B68" s="132" t="s">
        <v>22</v>
      </c>
      <c r="C68" s="24">
        <v>1790</v>
      </c>
      <c r="D68" s="24">
        <v>323</v>
      </c>
      <c r="E68" s="30">
        <v>0.18044692737430168</v>
      </c>
      <c r="F68" s="24">
        <v>162</v>
      </c>
      <c r="G68" s="36">
        <v>11.049382716049383</v>
      </c>
      <c r="H68" s="35">
        <v>1.9938271604938271</v>
      </c>
    </row>
    <row r="69" spans="1:8" s="11" customFormat="1" ht="18" customHeight="1" x14ac:dyDescent="0.35">
      <c r="B69" s="132" t="s">
        <v>23</v>
      </c>
      <c r="C69" s="24">
        <v>641</v>
      </c>
      <c r="D69" s="24">
        <v>25</v>
      </c>
      <c r="E69" s="30">
        <v>3.9001560062402497E-2</v>
      </c>
      <c r="F69" s="24">
        <v>14</v>
      </c>
      <c r="G69" s="36">
        <v>45.785714285714285</v>
      </c>
      <c r="H69" s="35">
        <v>1.7857142857142858</v>
      </c>
    </row>
    <row r="70" spans="1:8" s="11" customFormat="1" ht="18" hidden="1" customHeight="1" x14ac:dyDescent="0.35">
      <c r="B70" s="132" t="s">
        <v>30</v>
      </c>
      <c r="C70" s="24" t="s">
        <v>33</v>
      </c>
      <c r="D70" s="24" t="s">
        <v>33</v>
      </c>
      <c r="E70" s="30" t="s">
        <v>34</v>
      </c>
      <c r="F70" s="24" t="s">
        <v>33</v>
      </c>
      <c r="G70" s="36" t="s">
        <v>33</v>
      </c>
      <c r="H70" s="35" t="s">
        <v>33</v>
      </c>
    </row>
    <row r="71" spans="1:8" s="11" customFormat="1" ht="18" customHeight="1" x14ac:dyDescent="0.35">
      <c r="A71" s="11">
        <v>5</v>
      </c>
      <c r="B71" s="133" t="s">
        <v>8</v>
      </c>
      <c r="C71" s="39">
        <v>8177</v>
      </c>
      <c r="D71" s="39">
        <v>1319</v>
      </c>
      <c r="E71" s="40">
        <v>0.16130610248257307</v>
      </c>
      <c r="F71" s="39">
        <v>727.5</v>
      </c>
      <c r="G71" s="41">
        <v>116.15733932030966</v>
      </c>
      <c r="H71" s="42">
        <v>1.8130584192439863</v>
      </c>
    </row>
    <row r="72" spans="1:8" ht="10" customHeight="1" x14ac:dyDescent="0.35"/>
    <row r="73" spans="1:8" ht="24" customHeight="1" x14ac:dyDescent="0.35">
      <c r="B73" s="61" t="s">
        <v>36</v>
      </c>
      <c r="C73" s="55"/>
      <c r="D73" s="55"/>
      <c r="E73" s="55"/>
      <c r="F73" s="55"/>
      <c r="G73" s="55"/>
      <c r="H73" s="56"/>
    </row>
    <row r="74" spans="1:8" s="11" customFormat="1" ht="18" customHeight="1" x14ac:dyDescent="0.35">
      <c r="A74" s="11">
        <v>1</v>
      </c>
      <c r="B74" s="132" t="s">
        <v>16</v>
      </c>
      <c r="C74" s="24">
        <v>2030</v>
      </c>
      <c r="D74" s="24">
        <v>319</v>
      </c>
      <c r="E74" s="30">
        <v>0.15714285714285714</v>
      </c>
      <c r="F74" s="24">
        <v>183</v>
      </c>
      <c r="G74" s="36">
        <v>11.092896174863387</v>
      </c>
      <c r="H74" s="35">
        <v>1.7431693989071038</v>
      </c>
    </row>
    <row r="75" spans="1:8" s="11" customFormat="1" ht="18" customHeight="1" x14ac:dyDescent="0.35">
      <c r="B75" s="132" t="s">
        <v>17</v>
      </c>
      <c r="C75" s="24">
        <v>299</v>
      </c>
      <c r="D75" s="24">
        <v>32</v>
      </c>
      <c r="E75" s="30">
        <v>0.10702341137123746</v>
      </c>
      <c r="F75" s="24">
        <v>49</v>
      </c>
      <c r="G75" s="36">
        <v>6.1020408163265305</v>
      </c>
      <c r="H75" s="35">
        <v>0.65306122448979587</v>
      </c>
    </row>
    <row r="76" spans="1:8" s="11" customFormat="1" ht="18" customHeight="1" x14ac:dyDescent="0.35">
      <c r="B76" s="132" t="s">
        <v>18</v>
      </c>
      <c r="C76" s="24">
        <v>420</v>
      </c>
      <c r="D76" s="24">
        <v>66</v>
      </c>
      <c r="E76" s="30">
        <v>0.15714285714285714</v>
      </c>
      <c r="F76" s="24">
        <v>36</v>
      </c>
      <c r="G76" s="36">
        <v>11.666666666666666</v>
      </c>
      <c r="H76" s="35">
        <v>1.8333333333333333</v>
      </c>
    </row>
    <row r="77" spans="1:8" s="11" customFormat="1" ht="18" customHeight="1" x14ac:dyDescent="0.35">
      <c r="B77" s="132" t="s">
        <v>19</v>
      </c>
      <c r="C77" s="24">
        <v>760</v>
      </c>
      <c r="D77" s="24">
        <v>185</v>
      </c>
      <c r="E77" s="30">
        <v>0.24342105263157895</v>
      </c>
      <c r="F77" s="24">
        <v>102</v>
      </c>
      <c r="G77" s="36">
        <v>7.4509803921568629</v>
      </c>
      <c r="H77" s="35">
        <v>1.8137254901960784</v>
      </c>
    </row>
    <row r="78" spans="1:8" s="11" customFormat="1" ht="18" customHeight="1" x14ac:dyDescent="0.35">
      <c r="A78" s="11">
        <v>2</v>
      </c>
      <c r="B78" s="132" t="s">
        <v>20</v>
      </c>
      <c r="C78" s="24">
        <v>788</v>
      </c>
      <c r="D78" s="24">
        <v>206</v>
      </c>
      <c r="E78" s="30">
        <v>0.26142131979695432</v>
      </c>
      <c r="F78" s="24">
        <v>79.5</v>
      </c>
      <c r="G78" s="36">
        <v>9.9119496855345908</v>
      </c>
      <c r="H78" s="35">
        <v>2.591194968553459</v>
      </c>
    </row>
    <row r="79" spans="1:8" s="11" customFormat="1" ht="18" customHeight="1" x14ac:dyDescent="0.35">
      <c r="A79" s="11">
        <v>3</v>
      </c>
      <c r="B79" s="132" t="s">
        <v>21</v>
      </c>
      <c r="C79" s="24">
        <v>908</v>
      </c>
      <c r="D79" s="24">
        <v>210</v>
      </c>
      <c r="E79" s="30">
        <v>0.23127753303964757</v>
      </c>
      <c r="F79" s="24">
        <v>110</v>
      </c>
      <c r="G79" s="36">
        <v>8.254545454545454</v>
      </c>
      <c r="H79" s="35">
        <v>1.9090909090909092</v>
      </c>
    </row>
    <row r="80" spans="1:8" s="11" customFormat="1" ht="18" customHeight="1" x14ac:dyDescent="0.35">
      <c r="A80" s="11">
        <v>4</v>
      </c>
      <c r="B80" s="132" t="s">
        <v>22</v>
      </c>
      <c r="C80" s="24">
        <v>1600</v>
      </c>
      <c r="D80" s="24">
        <v>386</v>
      </c>
      <c r="E80" s="30">
        <v>0.24124999999999999</v>
      </c>
      <c r="F80" s="24">
        <v>165</v>
      </c>
      <c r="G80" s="36">
        <v>9.6969696969696972</v>
      </c>
      <c r="H80" s="35">
        <v>2.3393939393939394</v>
      </c>
    </row>
    <row r="81" spans="1:8" s="11" customFormat="1" ht="18" customHeight="1" x14ac:dyDescent="0.35">
      <c r="B81" s="132" t="s">
        <v>23</v>
      </c>
      <c r="C81" s="24">
        <v>690</v>
      </c>
      <c r="D81" s="24">
        <v>30</v>
      </c>
      <c r="E81" s="30">
        <v>4.3478260869565216E-2</v>
      </c>
      <c r="F81" s="24">
        <v>14</v>
      </c>
      <c r="G81" s="36">
        <v>49.285714285714285</v>
      </c>
      <c r="H81" s="35">
        <v>2.1428571428571428</v>
      </c>
    </row>
    <row r="82" spans="1:8" s="11" customFormat="1" ht="18" hidden="1" customHeight="1" x14ac:dyDescent="0.35">
      <c r="B82" s="132" t="s">
        <v>30</v>
      </c>
      <c r="C82" s="24" t="s">
        <v>33</v>
      </c>
      <c r="D82" s="24" t="s">
        <v>33</v>
      </c>
      <c r="E82" s="30" t="s">
        <v>34</v>
      </c>
      <c r="F82" s="24" t="s">
        <v>33</v>
      </c>
      <c r="G82" s="36" t="s">
        <v>33</v>
      </c>
      <c r="H82" s="35" t="s">
        <v>33</v>
      </c>
    </row>
    <row r="83" spans="1:8" s="11" customFormat="1" ht="18" customHeight="1" x14ac:dyDescent="0.35">
      <c r="A83" s="11">
        <v>5</v>
      </c>
      <c r="B83" s="133" t="s">
        <v>8</v>
      </c>
      <c r="C83" s="39">
        <v>7495</v>
      </c>
      <c r="D83" s="39">
        <v>1434</v>
      </c>
      <c r="E83" s="40">
        <v>0.19132755170113408</v>
      </c>
      <c r="F83" s="39">
        <v>738.5</v>
      </c>
      <c r="G83" s="41">
        <v>113.46176317277747</v>
      </c>
      <c r="H83" s="42">
        <v>1.9417738659444821</v>
      </c>
    </row>
    <row r="84" spans="1:8" ht="10" customHeight="1" x14ac:dyDescent="0.35"/>
    <row r="85" spans="1:8" ht="24" customHeight="1" x14ac:dyDescent="0.35">
      <c r="B85" s="61" t="s">
        <v>37</v>
      </c>
      <c r="C85" s="55"/>
      <c r="D85" s="55"/>
      <c r="E85" s="55"/>
      <c r="F85" s="55"/>
      <c r="G85" s="55"/>
      <c r="H85" s="56"/>
    </row>
    <row r="86" spans="1:8" s="11" customFormat="1" ht="18" customHeight="1" x14ac:dyDescent="0.35">
      <c r="A86" s="11">
        <v>1</v>
      </c>
      <c r="B86" s="132" t="s">
        <v>16</v>
      </c>
      <c r="C86" s="24">
        <v>2593</v>
      </c>
      <c r="D86" s="24">
        <v>390</v>
      </c>
      <c r="E86" s="30">
        <v>0.15040493636714231</v>
      </c>
      <c r="F86" s="24">
        <v>180</v>
      </c>
      <c r="G86" s="36">
        <v>14.405555555555555</v>
      </c>
      <c r="H86" s="35">
        <v>2.1666666666666665</v>
      </c>
    </row>
    <row r="87" spans="1:8" s="11" customFormat="1" ht="18" customHeight="1" x14ac:dyDescent="0.35">
      <c r="B87" s="132" t="s">
        <v>17</v>
      </c>
      <c r="C87" s="24">
        <v>433</v>
      </c>
      <c r="D87" s="24">
        <v>40</v>
      </c>
      <c r="E87" s="30">
        <v>9.237875288683603E-2</v>
      </c>
      <c r="F87" s="24">
        <v>48</v>
      </c>
      <c r="G87" s="36">
        <v>9.0208333333333339</v>
      </c>
      <c r="H87" s="35">
        <v>0.83333333333333337</v>
      </c>
    </row>
    <row r="88" spans="1:8" s="11" customFormat="1" ht="18" customHeight="1" x14ac:dyDescent="0.35">
      <c r="B88" s="132" t="s">
        <v>18</v>
      </c>
      <c r="C88" s="24">
        <v>328</v>
      </c>
      <c r="D88" s="24">
        <v>54</v>
      </c>
      <c r="E88" s="30">
        <v>0.16463414634146342</v>
      </c>
      <c r="F88" s="24">
        <v>35</v>
      </c>
      <c r="G88" s="36">
        <v>9.3714285714285719</v>
      </c>
      <c r="H88" s="35">
        <v>1.5428571428571429</v>
      </c>
    </row>
    <row r="89" spans="1:8" s="11" customFormat="1" ht="18" customHeight="1" x14ac:dyDescent="0.35">
      <c r="B89" s="132" t="s">
        <v>19</v>
      </c>
      <c r="C89" s="24">
        <v>943</v>
      </c>
      <c r="D89" s="24">
        <v>222</v>
      </c>
      <c r="E89" s="30">
        <v>0.23541887592788971</v>
      </c>
      <c r="F89" s="24">
        <v>104</v>
      </c>
      <c r="G89" s="36">
        <v>9.0673076923076916</v>
      </c>
      <c r="H89" s="35">
        <v>2.1346153846153846</v>
      </c>
    </row>
    <row r="90" spans="1:8" s="11" customFormat="1" ht="18" customHeight="1" x14ac:dyDescent="0.35">
      <c r="A90" s="11">
        <v>2</v>
      </c>
      <c r="B90" s="132" t="s">
        <v>20</v>
      </c>
      <c r="C90" s="24">
        <v>984</v>
      </c>
      <c r="D90" s="24">
        <v>210</v>
      </c>
      <c r="E90" s="30">
        <v>0.21341463414634146</v>
      </c>
      <c r="F90" s="24">
        <v>80.5</v>
      </c>
      <c r="G90" s="36">
        <v>12.22360248447205</v>
      </c>
      <c r="H90" s="35">
        <v>2.6086956521739131</v>
      </c>
    </row>
    <row r="91" spans="1:8" s="11" customFormat="1" ht="18" customHeight="1" x14ac:dyDescent="0.35">
      <c r="A91" s="11">
        <v>3</v>
      </c>
      <c r="B91" s="132" t="s">
        <v>21</v>
      </c>
      <c r="C91" s="24">
        <v>1190</v>
      </c>
      <c r="D91" s="24">
        <v>233</v>
      </c>
      <c r="E91" s="30">
        <v>0.19579831932773109</v>
      </c>
      <c r="F91" s="24">
        <v>109</v>
      </c>
      <c r="G91" s="36">
        <v>10.917431192660551</v>
      </c>
      <c r="H91" s="35">
        <v>2.1376146788990824</v>
      </c>
    </row>
    <row r="92" spans="1:8" s="11" customFormat="1" ht="18" customHeight="1" x14ac:dyDescent="0.35">
      <c r="A92" s="11">
        <v>4</v>
      </c>
      <c r="B92" s="132" t="s">
        <v>22</v>
      </c>
      <c r="C92" s="24">
        <v>1471</v>
      </c>
      <c r="D92" s="24">
        <v>359</v>
      </c>
      <c r="E92" s="30">
        <v>0.24405166553365057</v>
      </c>
      <c r="F92" s="24">
        <v>174</v>
      </c>
      <c r="G92" s="36">
        <v>8.4540229885057467</v>
      </c>
      <c r="H92" s="35">
        <v>2.0632183908045976</v>
      </c>
    </row>
    <row r="93" spans="1:8" s="11" customFormat="1" ht="18" customHeight="1" x14ac:dyDescent="0.35">
      <c r="B93" s="132" t="s">
        <v>23</v>
      </c>
      <c r="C93" s="24">
        <v>876</v>
      </c>
      <c r="D93" s="24">
        <v>26</v>
      </c>
      <c r="E93" s="30">
        <v>2.9680365296803651E-2</v>
      </c>
      <c r="F93" s="24">
        <v>14</v>
      </c>
      <c r="G93" s="36">
        <v>62.571428571428569</v>
      </c>
      <c r="H93" s="35">
        <v>1.8571428571428572</v>
      </c>
    </row>
    <row r="94" spans="1:8" s="11" customFormat="1" ht="18" hidden="1" customHeight="1" x14ac:dyDescent="0.35">
      <c r="A94" s="11">
        <v>5</v>
      </c>
      <c r="B94" s="132" t="s">
        <v>30</v>
      </c>
      <c r="C94" s="24" t="s">
        <v>33</v>
      </c>
      <c r="D94" s="24" t="s">
        <v>33</v>
      </c>
      <c r="E94" s="30" t="s">
        <v>34</v>
      </c>
      <c r="F94" s="24" t="s">
        <v>33</v>
      </c>
      <c r="G94" s="36" t="s">
        <v>33</v>
      </c>
      <c r="H94" s="35" t="s">
        <v>33</v>
      </c>
    </row>
    <row r="95" spans="1:8" s="11" customFormat="1" ht="18" customHeight="1" x14ac:dyDescent="0.35">
      <c r="A95" s="11">
        <v>5</v>
      </c>
      <c r="B95" s="133" t="s">
        <v>8</v>
      </c>
      <c r="C95" s="39">
        <v>8818</v>
      </c>
      <c r="D95" s="39">
        <v>1534</v>
      </c>
      <c r="E95" s="40">
        <v>0.17396234973916988</v>
      </c>
      <c r="F95" s="39">
        <v>744.5</v>
      </c>
      <c r="G95" s="41">
        <v>136.03161038969208</v>
      </c>
      <c r="H95" s="42">
        <v>2.0604432505036936</v>
      </c>
    </row>
    <row r="96" spans="1:8" ht="10" customHeight="1" x14ac:dyDescent="0.35"/>
    <row r="97" spans="1:8" ht="24" customHeight="1" x14ac:dyDescent="0.35">
      <c r="B97" s="61" t="s">
        <v>38</v>
      </c>
      <c r="C97" s="55"/>
      <c r="D97" s="55"/>
      <c r="E97" s="55"/>
      <c r="F97" s="55"/>
      <c r="G97" s="55"/>
      <c r="H97" s="56"/>
    </row>
    <row r="98" spans="1:8" s="11" customFormat="1" ht="18" customHeight="1" x14ac:dyDescent="0.35">
      <c r="A98" s="11">
        <v>1</v>
      </c>
      <c r="B98" s="132" t="s">
        <v>16</v>
      </c>
      <c r="C98" s="24">
        <v>2548</v>
      </c>
      <c r="D98" s="24">
        <v>360</v>
      </c>
      <c r="E98" s="30">
        <v>0.14128728414442701</v>
      </c>
      <c r="F98" s="24">
        <v>182</v>
      </c>
      <c r="G98" s="36">
        <v>14</v>
      </c>
      <c r="H98" s="35">
        <v>1.9780219780219781</v>
      </c>
    </row>
    <row r="99" spans="1:8" s="11" customFormat="1" ht="18" customHeight="1" x14ac:dyDescent="0.35">
      <c r="B99" s="132" t="s">
        <v>17</v>
      </c>
      <c r="C99" s="24">
        <v>387</v>
      </c>
      <c r="D99" s="24">
        <v>45</v>
      </c>
      <c r="E99" s="30">
        <v>0.11627906976744186</v>
      </c>
      <c r="F99" s="24">
        <v>49</v>
      </c>
      <c r="G99" s="36">
        <v>7.8979591836734695</v>
      </c>
      <c r="H99" s="35">
        <v>0.91836734693877553</v>
      </c>
    </row>
    <row r="100" spans="1:8" s="11" customFormat="1" ht="18" customHeight="1" x14ac:dyDescent="0.35">
      <c r="B100" s="132" t="s">
        <v>18</v>
      </c>
      <c r="C100" s="24">
        <v>407</v>
      </c>
      <c r="D100" s="24">
        <v>42</v>
      </c>
      <c r="E100" s="30">
        <v>0.10319410319410319</v>
      </c>
      <c r="F100" s="24">
        <v>35</v>
      </c>
      <c r="G100" s="36">
        <v>11.628571428571428</v>
      </c>
      <c r="H100" s="35">
        <v>1.2</v>
      </c>
    </row>
    <row r="101" spans="1:8" s="11" customFormat="1" ht="18" customHeight="1" x14ac:dyDescent="0.35">
      <c r="B101" s="132" t="s">
        <v>19</v>
      </c>
      <c r="C101" s="24">
        <v>901</v>
      </c>
      <c r="D101" s="24">
        <v>207</v>
      </c>
      <c r="E101" s="30">
        <v>0.2297447280799112</v>
      </c>
      <c r="F101" s="24">
        <v>104</v>
      </c>
      <c r="G101" s="36">
        <v>8.6634615384615383</v>
      </c>
      <c r="H101" s="35">
        <v>1.9903846153846154</v>
      </c>
    </row>
    <row r="102" spans="1:8" s="11" customFormat="1" ht="18" customHeight="1" x14ac:dyDescent="0.35">
      <c r="A102" s="11">
        <v>2</v>
      </c>
      <c r="B102" s="132" t="s">
        <v>20</v>
      </c>
      <c r="C102" s="24">
        <v>1013</v>
      </c>
      <c r="D102" s="24">
        <v>204</v>
      </c>
      <c r="E102" s="30">
        <v>0.20138203356367226</v>
      </c>
      <c r="F102" s="24">
        <v>77.5</v>
      </c>
      <c r="G102" s="36">
        <v>13.070967741935483</v>
      </c>
      <c r="H102" s="35">
        <v>2.6322580645161291</v>
      </c>
    </row>
    <row r="103" spans="1:8" s="11" customFormat="1" ht="18" customHeight="1" x14ac:dyDescent="0.35">
      <c r="A103" s="11">
        <v>3</v>
      </c>
      <c r="B103" s="132" t="s">
        <v>21</v>
      </c>
      <c r="C103" s="24">
        <v>1085</v>
      </c>
      <c r="D103" s="24">
        <v>235</v>
      </c>
      <c r="E103" s="30">
        <v>0.21658986175115208</v>
      </c>
      <c r="F103" s="24">
        <v>107</v>
      </c>
      <c r="G103" s="36">
        <v>10.140186915887851</v>
      </c>
      <c r="H103" s="35">
        <v>2.1962616822429908</v>
      </c>
    </row>
    <row r="104" spans="1:8" s="11" customFormat="1" ht="18" customHeight="1" x14ac:dyDescent="0.35">
      <c r="A104" s="11">
        <v>4</v>
      </c>
      <c r="B104" s="132" t="s">
        <v>22</v>
      </c>
      <c r="C104" s="24">
        <v>1148</v>
      </c>
      <c r="D104" s="24">
        <v>333</v>
      </c>
      <c r="E104" s="30">
        <v>0.29006968641114983</v>
      </c>
      <c r="F104" s="24">
        <v>176</v>
      </c>
      <c r="G104" s="36">
        <v>6.5227272727272725</v>
      </c>
      <c r="H104" s="35">
        <v>1.8920454545454546</v>
      </c>
    </row>
    <row r="105" spans="1:8" s="11" customFormat="1" ht="18" customHeight="1" x14ac:dyDescent="0.35">
      <c r="B105" s="132" t="s">
        <v>23</v>
      </c>
      <c r="C105" s="24">
        <v>663</v>
      </c>
      <c r="D105" s="24">
        <v>17</v>
      </c>
      <c r="E105" s="30">
        <v>2.564102564102564E-2</v>
      </c>
      <c r="F105" s="24">
        <v>14</v>
      </c>
      <c r="G105" s="36">
        <v>47.357142857142854</v>
      </c>
      <c r="H105" s="35">
        <v>1.2142857142857142</v>
      </c>
    </row>
    <row r="106" spans="1:8" s="11" customFormat="1" ht="18" hidden="1" customHeight="1" x14ac:dyDescent="0.35">
      <c r="A106" s="11">
        <v>5</v>
      </c>
      <c r="B106" s="132" t="s">
        <v>30</v>
      </c>
      <c r="C106" s="24"/>
      <c r="D106" s="24"/>
      <c r="E106" s="30"/>
      <c r="F106" s="24"/>
      <c r="G106" s="36"/>
      <c r="H106" s="35"/>
    </row>
    <row r="107" spans="1:8" s="11" customFormat="1" ht="18" customHeight="1" x14ac:dyDescent="0.35">
      <c r="A107" s="11">
        <v>5</v>
      </c>
      <c r="B107" s="133" t="s">
        <v>8</v>
      </c>
      <c r="C107" s="39">
        <f>SUM(C98:C105)</f>
        <v>8152</v>
      </c>
      <c r="D107" s="39">
        <f>SUM(D98:D105)</f>
        <v>1443</v>
      </c>
      <c r="E107" s="40">
        <f>IFERROR(D107/C107,"-")</f>
        <v>0.17701177625122669</v>
      </c>
      <c r="F107" s="39">
        <f>SUM(F98:F105)</f>
        <v>744.5</v>
      </c>
      <c r="G107" s="41">
        <f>IFERROR(C107/F107,"-")</f>
        <v>10.949630624580255</v>
      </c>
      <c r="H107" s="42">
        <f>IFERROR(D107/F107,"-")</f>
        <v>1.9382135661517796</v>
      </c>
    </row>
    <row r="108" spans="1:8" ht="10" customHeight="1" x14ac:dyDescent="0.35"/>
    <row r="109" spans="1:8" ht="24" customHeight="1" x14ac:dyDescent="0.35">
      <c r="B109" s="61" t="s">
        <v>39</v>
      </c>
      <c r="C109" s="55"/>
      <c r="D109" s="55"/>
      <c r="E109" s="55"/>
      <c r="F109" s="55"/>
      <c r="G109" s="55"/>
      <c r="H109" s="56"/>
    </row>
    <row r="110" spans="1:8" s="11" customFormat="1" ht="18" customHeight="1" x14ac:dyDescent="0.35">
      <c r="A110" s="11">
        <v>1</v>
      </c>
      <c r="B110" s="132" t="s">
        <v>16</v>
      </c>
      <c r="C110" s="24">
        <v>2564</v>
      </c>
      <c r="D110" s="24">
        <v>359</v>
      </c>
      <c r="E110" s="30">
        <v>0.14001560062402496</v>
      </c>
      <c r="F110" s="24">
        <v>188</v>
      </c>
      <c r="G110" s="36">
        <v>13.638297872340425</v>
      </c>
      <c r="H110" s="35">
        <v>1.9095744680851063</v>
      </c>
    </row>
    <row r="111" spans="1:8" s="11" customFormat="1" ht="18" customHeight="1" x14ac:dyDescent="0.35">
      <c r="B111" s="132" t="s">
        <v>17</v>
      </c>
      <c r="C111" s="24">
        <v>492</v>
      </c>
      <c r="D111" s="24">
        <v>41</v>
      </c>
      <c r="E111" s="30">
        <v>8.3333333333333329E-2</v>
      </c>
      <c r="F111" s="24">
        <v>46</v>
      </c>
      <c r="G111" s="36">
        <v>10.695652173913043</v>
      </c>
      <c r="H111" s="35">
        <v>0.89130434782608692</v>
      </c>
    </row>
    <row r="112" spans="1:8" s="11" customFormat="1" ht="18" customHeight="1" x14ac:dyDescent="0.35">
      <c r="B112" s="132" t="s">
        <v>18</v>
      </c>
      <c r="C112" s="24">
        <v>331</v>
      </c>
      <c r="D112" s="24">
        <v>35</v>
      </c>
      <c r="E112" s="30">
        <v>0.10574018126888217</v>
      </c>
      <c r="F112" s="24">
        <v>35</v>
      </c>
      <c r="G112" s="36">
        <v>9.4571428571428573</v>
      </c>
      <c r="H112" s="35">
        <v>1</v>
      </c>
    </row>
    <row r="113" spans="1:8" s="11" customFormat="1" ht="18" customHeight="1" x14ac:dyDescent="0.35">
      <c r="B113" s="132" t="s">
        <v>19</v>
      </c>
      <c r="C113" s="24">
        <v>1018</v>
      </c>
      <c r="D113" s="24">
        <v>240</v>
      </c>
      <c r="E113" s="30">
        <v>0.23575638506876229</v>
      </c>
      <c r="F113" s="24">
        <v>102</v>
      </c>
      <c r="G113" s="36">
        <v>9.9803921568627452</v>
      </c>
      <c r="H113" s="35">
        <v>2.3529411764705883</v>
      </c>
    </row>
    <row r="114" spans="1:8" s="11" customFormat="1" ht="18" customHeight="1" x14ac:dyDescent="0.35">
      <c r="A114" s="11">
        <v>2</v>
      </c>
      <c r="B114" s="132" t="s">
        <v>20</v>
      </c>
      <c r="C114" s="24">
        <v>879</v>
      </c>
      <c r="D114" s="24">
        <v>196</v>
      </c>
      <c r="E114" s="30">
        <v>0.2229806598407281</v>
      </c>
      <c r="F114" s="24">
        <v>81.5</v>
      </c>
      <c r="G114" s="36">
        <v>10.785276073619633</v>
      </c>
      <c r="H114" s="35">
        <v>2.4049079754601226</v>
      </c>
    </row>
    <row r="115" spans="1:8" s="11" customFormat="1" ht="18" customHeight="1" x14ac:dyDescent="0.35">
      <c r="A115" s="11">
        <v>3</v>
      </c>
      <c r="B115" s="132" t="s">
        <v>21</v>
      </c>
      <c r="C115" s="24">
        <v>1469</v>
      </c>
      <c r="D115" s="24">
        <v>234</v>
      </c>
      <c r="E115" s="30">
        <v>0.15929203539823009</v>
      </c>
      <c r="F115" s="24">
        <v>106</v>
      </c>
      <c r="G115" s="36">
        <v>13.858490566037736</v>
      </c>
      <c r="H115" s="35">
        <v>2.2075471698113209</v>
      </c>
    </row>
    <row r="116" spans="1:8" s="11" customFormat="1" ht="19" customHeight="1" x14ac:dyDescent="0.35">
      <c r="A116" s="11">
        <v>4</v>
      </c>
      <c r="B116" s="132" t="s">
        <v>22</v>
      </c>
      <c r="C116" s="24">
        <v>1759</v>
      </c>
      <c r="D116" s="24">
        <v>333</v>
      </c>
      <c r="E116" s="30">
        <v>0.18931210915292779</v>
      </c>
      <c r="F116" s="24">
        <v>176</v>
      </c>
      <c r="G116" s="36">
        <v>9.9943181818181817</v>
      </c>
      <c r="H116" s="35">
        <v>1.8920454545454546</v>
      </c>
    </row>
    <row r="117" spans="1:8" s="11" customFormat="1" ht="19" customHeight="1" x14ac:dyDescent="0.35">
      <c r="B117" s="132" t="s">
        <v>23</v>
      </c>
      <c r="C117" s="24">
        <v>685</v>
      </c>
      <c r="D117" s="24">
        <v>24</v>
      </c>
      <c r="E117" s="30">
        <v>3.5036496350364967E-2</v>
      </c>
      <c r="F117" s="24">
        <v>14</v>
      </c>
      <c r="G117" s="36">
        <v>48.928571428571431</v>
      </c>
      <c r="H117" s="35">
        <v>1.7142857142857142</v>
      </c>
    </row>
    <row r="118" spans="1:8" s="11" customFormat="1" ht="18" hidden="1" customHeight="1" x14ac:dyDescent="0.35">
      <c r="B118" s="132" t="s">
        <v>30</v>
      </c>
      <c r="C118" s="24"/>
      <c r="D118" s="24"/>
      <c r="E118" s="30"/>
      <c r="F118" s="24"/>
      <c r="G118" s="36"/>
      <c r="H118" s="35"/>
    </row>
    <row r="119" spans="1:8" s="11" customFormat="1" ht="18" customHeight="1" x14ac:dyDescent="0.35">
      <c r="A119" s="11">
        <v>5</v>
      </c>
      <c r="B119" s="133" t="s">
        <v>8</v>
      </c>
      <c r="C119" s="39">
        <f>SUM(C110:C117)</f>
        <v>9197</v>
      </c>
      <c r="D119" s="39">
        <f>SUM(D110:D117)</f>
        <v>1462</v>
      </c>
      <c r="E119" s="40">
        <f>IFERROR(D119/C119,"-")</f>
        <v>0.15896487985212571</v>
      </c>
      <c r="F119" s="39">
        <f>SUM(F110:F117)</f>
        <v>748.5</v>
      </c>
      <c r="G119" s="41">
        <f>IFERROR(C119/F119,"-")</f>
        <v>12.287241148964595</v>
      </c>
      <c r="H119" s="42">
        <f>IFERROR(D119/F119,"-")</f>
        <v>1.9532398129592519</v>
      </c>
    </row>
    <row r="120" spans="1:8" ht="10" customHeight="1" x14ac:dyDescent="0.35"/>
    <row r="121" spans="1:8" ht="24" customHeight="1" x14ac:dyDescent="0.35">
      <c r="B121" s="61" t="s">
        <v>40</v>
      </c>
      <c r="C121" s="55"/>
      <c r="D121" s="55"/>
      <c r="E121" s="55"/>
      <c r="F121" s="55"/>
      <c r="G121" s="55"/>
      <c r="H121" s="56"/>
    </row>
    <row r="122" spans="1:8" s="11" customFormat="1" ht="18" customHeight="1" x14ac:dyDescent="0.35">
      <c r="A122" s="11">
        <v>1</v>
      </c>
      <c r="B122" s="132" t="s">
        <v>16</v>
      </c>
      <c r="C122" s="24">
        <v>2573</v>
      </c>
      <c r="D122" s="24">
        <v>410</v>
      </c>
      <c r="E122" s="30">
        <v>0.15934706568208318</v>
      </c>
      <c r="F122" s="24">
        <v>186</v>
      </c>
      <c r="G122" s="36">
        <v>13.833333333333334</v>
      </c>
      <c r="H122" s="35">
        <v>2.204301075268817</v>
      </c>
    </row>
    <row r="123" spans="1:8" s="11" customFormat="1" ht="18" customHeight="1" x14ac:dyDescent="0.35">
      <c r="B123" s="132" t="s">
        <v>17</v>
      </c>
      <c r="C123" s="24">
        <v>476</v>
      </c>
      <c r="D123" s="24">
        <v>47</v>
      </c>
      <c r="E123" s="30">
        <v>9.8739495798319324E-2</v>
      </c>
      <c r="F123" s="24">
        <v>44</v>
      </c>
      <c r="G123" s="36">
        <v>10.818181818181818</v>
      </c>
      <c r="H123" s="35">
        <v>1.0681818181818181</v>
      </c>
    </row>
    <row r="124" spans="1:8" s="11" customFormat="1" ht="18" customHeight="1" x14ac:dyDescent="0.35">
      <c r="B124" s="132" t="s">
        <v>18</v>
      </c>
      <c r="C124" s="24">
        <v>228</v>
      </c>
      <c r="D124" s="24">
        <v>21</v>
      </c>
      <c r="E124" s="30">
        <v>9.2105263157894732E-2</v>
      </c>
      <c r="F124" s="24">
        <v>35</v>
      </c>
      <c r="G124" s="36">
        <v>6.5142857142857142</v>
      </c>
      <c r="H124" s="35">
        <v>0.6</v>
      </c>
    </row>
    <row r="125" spans="1:8" s="11" customFormat="1" ht="18" customHeight="1" x14ac:dyDescent="0.35">
      <c r="B125" s="132" t="s">
        <v>19</v>
      </c>
      <c r="C125" s="24">
        <v>937</v>
      </c>
      <c r="D125" s="24">
        <v>208</v>
      </c>
      <c r="E125" s="30">
        <v>0.22198505869797225</v>
      </c>
      <c r="F125" s="24">
        <v>100</v>
      </c>
      <c r="G125" s="36">
        <v>9.3699999999999992</v>
      </c>
      <c r="H125" s="35">
        <v>2.08</v>
      </c>
    </row>
    <row r="126" spans="1:8" s="11" customFormat="1" ht="18" customHeight="1" x14ac:dyDescent="0.35">
      <c r="A126" s="11">
        <v>2</v>
      </c>
      <c r="B126" s="132" t="s">
        <v>20</v>
      </c>
      <c r="C126" s="24">
        <v>974</v>
      </c>
      <c r="D126" s="24">
        <v>197</v>
      </c>
      <c r="E126" s="30">
        <v>0.20225872689938398</v>
      </c>
      <c r="F126" s="24">
        <v>82.5</v>
      </c>
      <c r="G126" s="36">
        <v>11.806060606060607</v>
      </c>
      <c r="H126" s="35">
        <v>2.3878787878787877</v>
      </c>
    </row>
    <row r="127" spans="1:8" s="11" customFormat="1" ht="18" customHeight="1" x14ac:dyDescent="0.35">
      <c r="A127" s="11">
        <v>3</v>
      </c>
      <c r="B127" s="132" t="s">
        <v>21</v>
      </c>
      <c r="C127" s="24">
        <v>1289</v>
      </c>
      <c r="D127" s="24">
        <v>252</v>
      </c>
      <c r="E127" s="30">
        <v>0.19550038789759502</v>
      </c>
      <c r="F127" s="24">
        <v>108</v>
      </c>
      <c r="G127" s="36">
        <v>11.935185185185185</v>
      </c>
      <c r="H127" s="35">
        <v>2.3333333333333335</v>
      </c>
    </row>
    <row r="128" spans="1:8" s="11" customFormat="1" ht="18" customHeight="1" x14ac:dyDescent="0.35">
      <c r="A128" s="11">
        <v>4</v>
      </c>
      <c r="B128" s="132" t="s">
        <v>22</v>
      </c>
      <c r="C128" s="24">
        <v>2695</v>
      </c>
      <c r="D128" s="24">
        <v>398</v>
      </c>
      <c r="E128" s="30">
        <v>0.1476808905380334</v>
      </c>
      <c r="F128" s="24">
        <v>174</v>
      </c>
      <c r="G128" s="36">
        <v>15.488505747126437</v>
      </c>
      <c r="H128" s="35">
        <v>2.2873563218390807</v>
      </c>
    </row>
    <row r="129" spans="1:14" s="11" customFormat="1" ht="18" customHeight="1" x14ac:dyDescent="0.35">
      <c r="B129" s="132" t="s">
        <v>23</v>
      </c>
      <c r="C129" s="24">
        <v>670</v>
      </c>
      <c r="D129" s="24">
        <v>29</v>
      </c>
      <c r="E129" s="30">
        <v>4.3283582089552242E-2</v>
      </c>
      <c r="F129" s="24">
        <v>14</v>
      </c>
      <c r="G129" s="36">
        <v>47.857142857142854</v>
      </c>
      <c r="H129" s="35">
        <v>2.0714285714285716</v>
      </c>
    </row>
    <row r="130" spans="1:14" s="11" customFormat="1" ht="18" hidden="1" customHeight="1" x14ac:dyDescent="0.35">
      <c r="A130" s="11">
        <v>5</v>
      </c>
      <c r="B130" s="132" t="s">
        <v>30</v>
      </c>
      <c r="C130" s="24"/>
      <c r="D130" s="24"/>
      <c r="E130" s="30"/>
      <c r="F130" s="24"/>
      <c r="G130" s="36"/>
      <c r="H130" s="35"/>
    </row>
    <row r="131" spans="1:14" s="11" customFormat="1" ht="18" customHeight="1" x14ac:dyDescent="0.35">
      <c r="A131" s="11">
        <v>5</v>
      </c>
      <c r="B131" s="133" t="s">
        <v>8</v>
      </c>
      <c r="C131" s="39">
        <f>SUM(C122:C129)</f>
        <v>9842</v>
      </c>
      <c r="D131" s="39">
        <f>SUM(D122:D129)</f>
        <v>1562</v>
      </c>
      <c r="E131" s="40">
        <f>IFERROR(D131/C131,"-")</f>
        <v>0.15870757976021133</v>
      </c>
      <c r="F131" s="39">
        <f>SUM(F122:F129)</f>
        <v>743.5</v>
      </c>
      <c r="G131" s="41">
        <f>IFERROR(C131/F131,"-")</f>
        <v>13.237390719569603</v>
      </c>
      <c r="H131" s="42">
        <f>IFERROR(D131/F131,"-")</f>
        <v>2.1008742434431742</v>
      </c>
    </row>
    <row r="132" spans="1:14" ht="10" customHeight="1" x14ac:dyDescent="0.35"/>
    <row r="133" spans="1:14" ht="24" customHeight="1" x14ac:dyDescent="0.35">
      <c r="B133" s="61" t="s">
        <v>41</v>
      </c>
      <c r="C133" s="55"/>
      <c r="D133" s="55"/>
      <c r="E133" s="55"/>
      <c r="F133" s="55"/>
      <c r="G133" s="55"/>
      <c r="H133" s="56"/>
    </row>
    <row r="134" spans="1:14" s="11" customFormat="1" ht="18" customHeight="1" x14ac:dyDescent="0.35">
      <c r="A134" s="11">
        <v>1</v>
      </c>
      <c r="B134" s="132" t="s">
        <v>16</v>
      </c>
      <c r="C134" s="24">
        <v>2647</v>
      </c>
      <c r="D134" s="24">
        <v>435</v>
      </c>
      <c r="E134" s="30">
        <v>0.16433698526633925</v>
      </c>
      <c r="F134" s="24">
        <v>182</v>
      </c>
      <c r="G134" s="36">
        <v>14.543956043956044</v>
      </c>
      <c r="H134" s="35">
        <v>2.3901098901098901</v>
      </c>
    </row>
    <row r="135" spans="1:14" s="11" customFormat="1" ht="18" customHeight="1" x14ac:dyDescent="0.35">
      <c r="B135" s="132" t="s">
        <v>17</v>
      </c>
      <c r="C135" s="24">
        <v>610</v>
      </c>
      <c r="D135" s="24">
        <v>41</v>
      </c>
      <c r="E135" s="30">
        <v>6.7213114754098358E-2</v>
      </c>
      <c r="F135" s="24">
        <v>44</v>
      </c>
      <c r="G135" s="36">
        <v>13.863636363636363</v>
      </c>
      <c r="H135" s="35">
        <v>0.93181818181818177</v>
      </c>
    </row>
    <row r="136" spans="1:14" s="11" customFormat="1" ht="18" customHeight="1" x14ac:dyDescent="0.35">
      <c r="B136" s="132" t="s">
        <v>18</v>
      </c>
      <c r="C136" s="24">
        <v>266</v>
      </c>
      <c r="D136" s="24">
        <v>32</v>
      </c>
      <c r="E136" s="30">
        <v>0.12030075187969924</v>
      </c>
      <c r="F136" s="24">
        <v>37</v>
      </c>
      <c r="G136" s="36">
        <v>7.1891891891891895</v>
      </c>
      <c r="H136" s="35">
        <v>0.86486486486486491</v>
      </c>
      <c r="J136" s="148"/>
      <c r="K136" s="148"/>
      <c r="M136" s="148"/>
      <c r="N136" s="148"/>
    </row>
    <row r="137" spans="1:14" s="11" customFormat="1" ht="18" customHeight="1" x14ac:dyDescent="0.35">
      <c r="B137" s="132" t="s">
        <v>19</v>
      </c>
      <c r="C137" s="24">
        <v>1117</v>
      </c>
      <c r="D137" s="24">
        <v>245</v>
      </c>
      <c r="E137" s="30">
        <v>0.21933751119068934</v>
      </c>
      <c r="F137" s="24">
        <v>98</v>
      </c>
      <c r="G137" s="36">
        <v>11.397959183673469</v>
      </c>
      <c r="H137" s="35">
        <v>2.5</v>
      </c>
    </row>
    <row r="138" spans="1:14" s="11" customFormat="1" ht="18" customHeight="1" x14ac:dyDescent="0.35">
      <c r="A138" s="11">
        <v>2</v>
      </c>
      <c r="B138" s="132" t="s">
        <v>20</v>
      </c>
      <c r="C138" s="24">
        <v>938</v>
      </c>
      <c r="D138" s="24">
        <v>208</v>
      </c>
      <c r="E138" s="30">
        <v>0.22174840085287847</v>
      </c>
      <c r="F138" s="24">
        <v>84.5</v>
      </c>
      <c r="G138" s="36">
        <v>11.100591715976332</v>
      </c>
      <c r="H138" s="35">
        <v>2.4615384615384617</v>
      </c>
    </row>
    <row r="139" spans="1:14" s="11" customFormat="1" ht="18" customHeight="1" x14ac:dyDescent="0.35">
      <c r="A139" s="11">
        <v>3</v>
      </c>
      <c r="B139" s="132" t="s">
        <v>21</v>
      </c>
      <c r="C139" s="24">
        <v>1140</v>
      </c>
      <c r="D139" s="24">
        <v>281</v>
      </c>
      <c r="E139" s="30">
        <v>0.24649122807017543</v>
      </c>
      <c r="F139" s="24">
        <v>107</v>
      </c>
      <c r="G139" s="36">
        <v>10.654205607476635</v>
      </c>
      <c r="H139" s="35">
        <v>2.6261682242990654</v>
      </c>
    </row>
    <row r="140" spans="1:14" s="11" customFormat="1" ht="18" customHeight="1" x14ac:dyDescent="0.35">
      <c r="A140" s="11">
        <v>4</v>
      </c>
      <c r="B140" s="132" t="s">
        <v>22</v>
      </c>
      <c r="C140" s="24">
        <v>2720</v>
      </c>
      <c r="D140" s="24">
        <v>402</v>
      </c>
      <c r="E140" s="30">
        <v>0.14779411764705883</v>
      </c>
      <c r="F140" s="24">
        <v>161</v>
      </c>
      <c r="G140" s="36">
        <v>16.894409937888199</v>
      </c>
      <c r="H140" s="35">
        <v>2.4968944099378882</v>
      </c>
    </row>
    <row r="141" spans="1:14" s="11" customFormat="1" ht="18" customHeight="1" x14ac:dyDescent="0.35">
      <c r="B141" s="132" t="s">
        <v>23</v>
      </c>
      <c r="C141" s="24">
        <v>379</v>
      </c>
      <c r="D141" s="24">
        <v>25</v>
      </c>
      <c r="E141" s="30">
        <v>6.5963060686015831E-2</v>
      </c>
      <c r="F141" s="24">
        <v>14</v>
      </c>
      <c r="G141" s="36">
        <v>27.071428571428573</v>
      </c>
      <c r="H141" s="35">
        <v>1.7857142857142858</v>
      </c>
    </row>
    <row r="142" spans="1:14" s="11" customFormat="1" ht="18" hidden="1" customHeight="1" x14ac:dyDescent="0.35">
      <c r="A142" s="11">
        <v>5</v>
      </c>
      <c r="B142" s="132" t="s">
        <v>30</v>
      </c>
      <c r="C142" s="24"/>
      <c r="D142" s="24"/>
      <c r="E142" s="30"/>
      <c r="F142" s="24"/>
      <c r="G142" s="36"/>
      <c r="H142" s="35"/>
    </row>
    <row r="143" spans="1:14" s="11" customFormat="1" ht="18" customHeight="1" x14ac:dyDescent="0.35">
      <c r="A143" s="11">
        <v>5</v>
      </c>
      <c r="B143" s="133" t="s">
        <v>8</v>
      </c>
      <c r="C143" s="39">
        <f>SUM(C134:C142)</f>
        <v>9817</v>
      </c>
      <c r="D143" s="39">
        <f>SUM(D134:D142)</f>
        <v>1669</v>
      </c>
      <c r="E143" s="40">
        <f>IFERROR(D143/C143,"-")</f>
        <v>0.17001120505246001</v>
      </c>
      <c r="F143" s="39">
        <f>SUM(F134:F142)</f>
        <v>727.5</v>
      </c>
      <c r="G143" s="39">
        <f>SUM(G134:G142)</f>
        <v>112.71537661322481</v>
      </c>
      <c r="H143" s="42">
        <f>IFERROR(D143/F143,"-")</f>
        <v>2.2941580756013744</v>
      </c>
    </row>
    <row r="144" spans="1:14" ht="10" customHeight="1" x14ac:dyDescent="0.35"/>
    <row r="145" spans="1:14" ht="24" customHeight="1" x14ac:dyDescent="0.35">
      <c r="B145" s="61" t="s">
        <v>42</v>
      </c>
      <c r="C145" s="55"/>
      <c r="D145" s="55"/>
      <c r="E145" s="55"/>
      <c r="F145" s="55"/>
      <c r="G145" s="55"/>
      <c r="H145" s="56"/>
    </row>
    <row r="146" spans="1:14" s="11" customFormat="1" ht="18" customHeight="1" x14ac:dyDescent="0.35">
      <c r="A146" s="11">
        <v>1</v>
      </c>
      <c r="B146" s="132" t="s">
        <v>16</v>
      </c>
      <c r="C146" s="24">
        <v>2553</v>
      </c>
      <c r="D146" s="24">
        <v>373</v>
      </c>
      <c r="E146" s="30">
        <v>0.14610262436349392</v>
      </c>
      <c r="F146" s="24">
        <v>183</v>
      </c>
      <c r="G146" s="36">
        <v>13.950819672131148</v>
      </c>
      <c r="H146" s="35">
        <v>2.0382513661202184</v>
      </c>
    </row>
    <row r="147" spans="1:14" s="11" customFormat="1" ht="18" customHeight="1" x14ac:dyDescent="0.35">
      <c r="B147" s="132" t="s">
        <v>17</v>
      </c>
      <c r="C147" s="24">
        <v>237</v>
      </c>
      <c r="D147" s="24">
        <v>33</v>
      </c>
      <c r="E147" s="30">
        <v>0.13924050632911392</v>
      </c>
      <c r="F147" s="24">
        <v>46</v>
      </c>
      <c r="G147" s="36">
        <v>5.1521739130434785</v>
      </c>
      <c r="H147" s="35">
        <v>0.71739130434782605</v>
      </c>
    </row>
    <row r="148" spans="1:14" s="11" customFormat="1" ht="18" customHeight="1" x14ac:dyDescent="0.35">
      <c r="B148" s="132" t="s">
        <v>18</v>
      </c>
      <c r="C148" s="24">
        <v>260</v>
      </c>
      <c r="D148" s="24">
        <v>23</v>
      </c>
      <c r="E148" s="30">
        <v>8.8461538461538466E-2</v>
      </c>
      <c r="F148" s="24">
        <v>35</v>
      </c>
      <c r="G148" s="36">
        <v>7.4285714285714288</v>
      </c>
      <c r="H148" s="35">
        <v>0.65714285714285714</v>
      </c>
      <c r="J148" s="148"/>
      <c r="K148" s="148"/>
      <c r="M148" s="148"/>
      <c r="N148" s="148"/>
    </row>
    <row r="149" spans="1:14" s="11" customFormat="1" ht="18" customHeight="1" x14ac:dyDescent="0.35">
      <c r="B149" s="132" t="s">
        <v>19</v>
      </c>
      <c r="C149" s="24">
        <v>750</v>
      </c>
      <c r="D149" s="24">
        <v>195</v>
      </c>
      <c r="E149" s="30">
        <v>0.26</v>
      </c>
      <c r="F149" s="24">
        <v>96</v>
      </c>
      <c r="G149" s="36">
        <v>7.8125</v>
      </c>
      <c r="H149" s="35">
        <v>2.03125</v>
      </c>
    </row>
    <row r="150" spans="1:14" s="11" customFormat="1" ht="18" customHeight="1" x14ac:dyDescent="0.35">
      <c r="A150" s="11">
        <v>2</v>
      </c>
      <c r="B150" s="132" t="s">
        <v>20</v>
      </c>
      <c r="C150" s="24">
        <v>1152</v>
      </c>
      <c r="D150" s="24">
        <v>172</v>
      </c>
      <c r="E150" s="30">
        <v>0.14930555555555555</v>
      </c>
      <c r="F150" s="24">
        <v>85.5</v>
      </c>
      <c r="G150" s="36">
        <v>13.473684210526315</v>
      </c>
      <c r="H150" s="35">
        <v>2.0116959064327484</v>
      </c>
    </row>
    <row r="151" spans="1:14" s="11" customFormat="1" ht="18" customHeight="1" x14ac:dyDescent="0.35">
      <c r="A151" s="11">
        <v>3</v>
      </c>
      <c r="B151" s="132" t="s">
        <v>21</v>
      </c>
      <c r="C151" s="24">
        <v>1113</v>
      </c>
      <c r="D151" s="24">
        <v>247</v>
      </c>
      <c r="E151" s="30">
        <v>0.22192273135669363</v>
      </c>
      <c r="F151" s="24">
        <v>104</v>
      </c>
      <c r="G151" s="36">
        <v>10.701923076923077</v>
      </c>
      <c r="H151" s="35">
        <v>2.375</v>
      </c>
    </row>
    <row r="152" spans="1:14" s="11" customFormat="1" ht="18" customHeight="1" x14ac:dyDescent="0.35">
      <c r="A152" s="11">
        <v>4</v>
      </c>
      <c r="B152" s="132" t="s">
        <v>22</v>
      </c>
      <c r="C152" s="24">
        <v>1372</v>
      </c>
      <c r="D152" s="24">
        <v>284</v>
      </c>
      <c r="E152" s="30">
        <v>0.20699708454810495</v>
      </c>
      <c r="F152" s="24">
        <v>164</v>
      </c>
      <c r="G152" s="36">
        <v>8.3658536585365848</v>
      </c>
      <c r="H152" s="35">
        <v>1.7317073170731707</v>
      </c>
    </row>
    <row r="153" spans="1:14" s="11" customFormat="1" ht="18" customHeight="1" x14ac:dyDescent="0.35">
      <c r="B153" s="132" t="s">
        <v>23</v>
      </c>
      <c r="C153" s="24">
        <v>236</v>
      </c>
      <c r="D153" s="24">
        <v>13</v>
      </c>
      <c r="E153" s="30">
        <v>5.5084745762711863E-2</v>
      </c>
      <c r="F153" s="24">
        <v>13</v>
      </c>
      <c r="G153" s="36">
        <v>18.153846153846153</v>
      </c>
      <c r="H153" s="35">
        <v>1</v>
      </c>
    </row>
    <row r="154" spans="1:14" s="11" customFormat="1" ht="18" hidden="1" customHeight="1" x14ac:dyDescent="0.35">
      <c r="A154" s="11">
        <v>5</v>
      </c>
      <c r="B154" s="132" t="s">
        <v>30</v>
      </c>
      <c r="C154" s="24"/>
      <c r="D154" s="24"/>
      <c r="E154" s="30"/>
      <c r="F154" s="24"/>
      <c r="G154" s="36"/>
      <c r="H154" s="35"/>
    </row>
    <row r="155" spans="1:14" s="11" customFormat="1" ht="18" customHeight="1" x14ac:dyDescent="0.35">
      <c r="A155" s="11">
        <v>5</v>
      </c>
      <c r="B155" s="133" t="s">
        <v>8</v>
      </c>
      <c r="C155" s="39">
        <f>SUM(C146:C154)</f>
        <v>7673</v>
      </c>
      <c r="D155" s="39">
        <f>SUM(D146:D154)</f>
        <v>1340</v>
      </c>
      <c r="E155" s="40">
        <f>IFERROR(D155/C155,"-")</f>
        <v>0.17463834223901994</v>
      </c>
      <c r="F155" s="39">
        <f>SUM(F146:F154)</f>
        <v>726.5</v>
      </c>
      <c r="G155" s="39">
        <f>SUM(G146:G154)</f>
        <v>85.039372113578168</v>
      </c>
      <c r="H155" s="42">
        <f>IFERROR(D155/F155,"-")</f>
        <v>1.8444597384721266</v>
      </c>
    </row>
    <row r="156" spans="1:14" ht="10" customHeight="1" x14ac:dyDescent="0.35"/>
    <row r="157" spans="1:14" ht="24" customHeight="1" x14ac:dyDescent="0.35">
      <c r="B157" s="61" t="s">
        <v>43</v>
      </c>
      <c r="C157" s="55"/>
      <c r="D157" s="55"/>
      <c r="E157" s="55"/>
      <c r="F157" s="55"/>
      <c r="G157" s="55"/>
      <c r="H157" s="56"/>
    </row>
    <row r="158" spans="1:14" s="11" customFormat="1" ht="18" customHeight="1" x14ac:dyDescent="0.35">
      <c r="A158" s="11">
        <v>1</v>
      </c>
      <c r="B158" s="132" t="s">
        <v>16</v>
      </c>
      <c r="C158" s="24">
        <v>2601</v>
      </c>
      <c r="D158" s="24">
        <v>389</v>
      </c>
      <c r="E158" s="30">
        <v>0.14955786236063054</v>
      </c>
      <c r="F158" s="24">
        <v>179</v>
      </c>
      <c r="G158" s="36">
        <v>14.53072625698324</v>
      </c>
      <c r="H158" s="35">
        <v>2.1731843575418996</v>
      </c>
    </row>
    <row r="159" spans="1:14" s="11" customFormat="1" ht="18" customHeight="1" x14ac:dyDescent="0.35">
      <c r="B159" s="132" t="s">
        <v>17</v>
      </c>
      <c r="C159" s="24">
        <v>73</v>
      </c>
      <c r="D159" s="24">
        <v>16</v>
      </c>
      <c r="E159" s="30">
        <v>0.21917808219178081</v>
      </c>
      <c r="F159" s="24">
        <v>46</v>
      </c>
      <c r="G159" s="36">
        <v>1.5869565217391304</v>
      </c>
      <c r="H159" s="35">
        <v>0.34782608695652173</v>
      </c>
    </row>
    <row r="160" spans="1:14" s="11" customFormat="1" ht="18" customHeight="1" x14ac:dyDescent="0.35">
      <c r="B160" s="132" t="s">
        <v>18</v>
      </c>
      <c r="C160" s="24">
        <v>95</v>
      </c>
      <c r="D160" s="24">
        <v>24</v>
      </c>
      <c r="E160" s="30">
        <v>0.25263157894736843</v>
      </c>
      <c r="F160" s="24">
        <v>36</v>
      </c>
      <c r="G160" s="36">
        <v>2.6388888888888888</v>
      </c>
      <c r="H160" s="35">
        <v>0.66666666666666663</v>
      </c>
      <c r="J160" s="148"/>
      <c r="K160" s="148"/>
      <c r="M160" s="148"/>
      <c r="N160" s="148"/>
    </row>
    <row r="161" spans="1:8" s="11" customFormat="1" ht="18" customHeight="1" x14ac:dyDescent="0.35">
      <c r="B161" s="132" t="s">
        <v>19</v>
      </c>
      <c r="C161" s="24">
        <v>1218</v>
      </c>
      <c r="D161" s="24">
        <v>200</v>
      </c>
      <c r="E161" s="30">
        <v>0.16420361247947454</v>
      </c>
      <c r="F161" s="24">
        <v>92</v>
      </c>
      <c r="G161" s="36">
        <v>13.239130434782609</v>
      </c>
      <c r="H161" s="35">
        <v>2.1739130434782608</v>
      </c>
    </row>
    <row r="162" spans="1:8" s="11" customFormat="1" ht="18" customHeight="1" x14ac:dyDescent="0.35">
      <c r="A162" s="11">
        <v>2</v>
      </c>
      <c r="B162" s="132" t="s">
        <v>20</v>
      </c>
      <c r="C162" s="24">
        <v>1055</v>
      </c>
      <c r="D162" s="24">
        <v>202</v>
      </c>
      <c r="E162" s="30">
        <v>0.19146919431279621</v>
      </c>
      <c r="F162" s="24">
        <v>90</v>
      </c>
      <c r="G162" s="36">
        <v>11.722222222222221</v>
      </c>
      <c r="H162" s="35">
        <v>2.2444444444444445</v>
      </c>
    </row>
    <row r="163" spans="1:8" s="11" customFormat="1" ht="18" customHeight="1" x14ac:dyDescent="0.35">
      <c r="A163" s="11">
        <v>3</v>
      </c>
      <c r="B163" s="132" t="s">
        <v>21</v>
      </c>
      <c r="C163" s="24">
        <v>1335</v>
      </c>
      <c r="D163" s="24">
        <v>263</v>
      </c>
      <c r="E163" s="30">
        <v>0.19700374531835205</v>
      </c>
      <c r="F163" s="24">
        <v>102</v>
      </c>
      <c r="G163" s="36">
        <v>13.088235294117647</v>
      </c>
      <c r="H163" s="35">
        <v>2.5784313725490198</v>
      </c>
    </row>
    <row r="164" spans="1:8" s="11" customFormat="1" ht="18" customHeight="1" x14ac:dyDescent="0.35">
      <c r="A164" s="11">
        <v>4</v>
      </c>
      <c r="B164" s="132" t="s">
        <v>22</v>
      </c>
      <c r="C164" s="24">
        <v>1608</v>
      </c>
      <c r="D164" s="24">
        <v>361</v>
      </c>
      <c r="E164" s="30">
        <v>0.22450248756218905</v>
      </c>
      <c r="F164" s="24">
        <v>196</v>
      </c>
      <c r="G164" s="36">
        <v>8.204081632653061</v>
      </c>
      <c r="H164" s="35">
        <v>1.8418367346938775</v>
      </c>
    </row>
    <row r="165" spans="1:8" s="11" customFormat="1" ht="18" customHeight="1" x14ac:dyDescent="0.35">
      <c r="B165" s="132" t="s">
        <v>23</v>
      </c>
      <c r="C165" s="24">
        <v>213</v>
      </c>
      <c r="D165" s="24">
        <v>13</v>
      </c>
      <c r="E165" s="30">
        <v>6.1032863849765258E-2</v>
      </c>
      <c r="F165" s="24">
        <v>13</v>
      </c>
      <c r="G165" s="36">
        <v>16.384615384615383</v>
      </c>
      <c r="H165" s="35">
        <v>1</v>
      </c>
    </row>
    <row r="166" spans="1:8" s="11" customFormat="1" ht="18" hidden="1" customHeight="1" x14ac:dyDescent="0.35">
      <c r="A166" s="11">
        <v>5</v>
      </c>
      <c r="B166" s="132" t="s">
        <v>30</v>
      </c>
      <c r="C166" s="24"/>
      <c r="D166" s="24"/>
      <c r="E166" s="30"/>
      <c r="F166" s="24"/>
      <c r="G166" s="36"/>
      <c r="H166" s="35"/>
    </row>
    <row r="167" spans="1:8" s="11" customFormat="1" ht="18" customHeight="1" x14ac:dyDescent="0.35">
      <c r="A167" s="11">
        <v>5</v>
      </c>
      <c r="B167" s="133" t="s">
        <v>8</v>
      </c>
      <c r="C167" s="39">
        <f>SUM(C158:C166)</f>
        <v>8198</v>
      </c>
      <c r="D167" s="39">
        <f>SUM(D158:D166)</f>
        <v>1468</v>
      </c>
      <c r="E167" s="40">
        <f>IFERROR(D167/C167,"-")</f>
        <v>0.17906806538180045</v>
      </c>
      <c r="F167" s="39">
        <f>SUM(F158:F166)</f>
        <v>754</v>
      </c>
      <c r="G167" s="39">
        <f>SUM(G158:G166)</f>
        <v>81.394856636002189</v>
      </c>
      <c r="H167" s="42">
        <f>IFERROR(D167/F167,"-")</f>
        <v>1.9469496021220158</v>
      </c>
    </row>
  </sheetData>
  <mergeCells count="2">
    <mergeCell ref="B5:B9"/>
    <mergeCell ref="F7:F8"/>
  </mergeCells>
  <conditionalFormatting sqref="B13:H19 C13:H21 B16:B21 B22:H22">
    <cfRule type="expression" dxfId="29" priority="68">
      <formula>$B13=""</formula>
    </cfRule>
  </conditionalFormatting>
  <conditionalFormatting sqref="B24:H24 B36:H36 B48:H48 B60:H60 B72:H72 B84:H84 B96:H96 B108:H108">
    <cfRule type="expression" dxfId="28" priority="71">
      <formula>$B24=""</formula>
    </cfRule>
  </conditionalFormatting>
  <conditionalFormatting sqref="B26:H35">
    <cfRule type="expression" dxfId="27" priority="3">
      <formula>$B26=""</formula>
    </cfRule>
  </conditionalFormatting>
  <conditionalFormatting sqref="B38:H73 B74:B82 C74:H83 B86:B94 C86:H95 B110:B118 C110:H119">
    <cfRule type="expression" dxfId="26" priority="10">
      <formula>$B38=""</formula>
    </cfRule>
  </conditionalFormatting>
  <conditionalFormatting sqref="B83:H85">
    <cfRule type="expression" dxfId="25" priority="1">
      <formula>$B83=""</formula>
    </cfRule>
  </conditionalFormatting>
  <conditionalFormatting sqref="B95:H109">
    <cfRule type="expression" dxfId="24" priority="2">
      <formula>$B95=""</formula>
    </cfRule>
  </conditionalFormatting>
  <conditionalFormatting sqref="B119:H121">
    <cfRule type="expression" dxfId="23" priority="67">
      <formula>$B119=""</formula>
    </cfRule>
  </conditionalFormatting>
  <conditionalFormatting sqref="B122:H130">
    <cfRule type="expression" dxfId="22" priority="9">
      <formula>$B122=""</formula>
    </cfRule>
  </conditionalFormatting>
  <conditionalFormatting sqref="B131:H132">
    <cfRule type="expression" dxfId="21" priority="65">
      <formula>$B131=""</formula>
    </cfRule>
  </conditionalFormatting>
  <conditionalFormatting sqref="B134:H143">
    <cfRule type="expression" dxfId="20" priority="4">
      <formula>$B134=""</formula>
    </cfRule>
  </conditionalFormatting>
  <conditionalFormatting sqref="B144:H145">
    <cfRule type="expression" dxfId="19" priority="63">
      <formula>$B144=""</formula>
    </cfRule>
  </conditionalFormatting>
  <conditionalFormatting sqref="B146:H155">
    <cfRule type="expression" dxfId="18" priority="5">
      <formula>$B146=""</formula>
    </cfRule>
  </conditionalFormatting>
  <conditionalFormatting sqref="B156:H156">
    <cfRule type="expression" dxfId="17" priority="61">
      <formula>$B156=""</formula>
    </cfRule>
  </conditionalFormatting>
  <conditionalFormatting sqref="B158:H167">
    <cfRule type="expression" dxfId="16" priority="6">
      <formula>$B158=""</formula>
    </cfRule>
  </conditionalFormatting>
  <conditionalFormatting sqref="C20:H21">
    <cfRule type="expression" dxfId="15" priority="16">
      <formula>$B21=""</formula>
    </cfRule>
  </conditionalFormatting>
  <conditionalFormatting sqref="G24 G36 G48 G60 G72 G84 G96 G108">
    <cfRule type="colorScale" priority="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20">
    <cfRule type="colorScale" priority="6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32">
    <cfRule type="colorScale" priority="6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44">
    <cfRule type="colorScale" priority="6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56">
    <cfRule type="colorScale" priority="6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scale="47" orientation="portrait" horizontalDpi="0" verticalDpi="0"/>
  <ignoredErrors>
    <ignoredError sqref="E6 E22:E25 E13:E20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66759E-36DA-F945-B511-862ED9BBE6F9}">
  <sheetPr>
    <pageSetUpPr fitToPage="1"/>
  </sheetPr>
  <dimension ref="A1:L167"/>
  <sheetViews>
    <sheetView showGridLines="0" topLeftCell="B1" zoomScale="90" zoomScaleNormal="90" workbookViewId="0">
      <selection activeCell="C18" sqref="C18"/>
    </sheetView>
  </sheetViews>
  <sheetFormatPr defaultColWidth="10.83203125" defaultRowHeight="15.5" x14ac:dyDescent="0.35"/>
  <cols>
    <col min="1" max="1" width="10.83203125" style="5" hidden="1" customWidth="1"/>
    <col min="2" max="2" width="41.33203125" style="5" customWidth="1"/>
    <col min="3" max="3" width="29.83203125" style="5" customWidth="1"/>
    <col min="4" max="6" width="20.83203125" style="5" customWidth="1"/>
    <col min="7" max="7" width="23.33203125" style="5" customWidth="1"/>
    <col min="8" max="8" width="20.83203125" style="5" customWidth="1"/>
    <col min="9" max="12" width="15.83203125" style="5" customWidth="1"/>
    <col min="13" max="16384" width="10.83203125" style="5"/>
  </cols>
  <sheetData>
    <row r="1" spans="1:8" ht="18" customHeight="1" x14ac:dyDescent="0.35"/>
    <row r="2" spans="1:8" ht="30" customHeight="1" x14ac:dyDescent="0.35">
      <c r="B2" s="37" t="s">
        <v>44</v>
      </c>
    </row>
    <row r="3" spans="1:8" ht="18" customHeight="1" x14ac:dyDescent="0.35"/>
    <row r="4" spans="1:8" ht="18" customHeight="1" x14ac:dyDescent="0.35"/>
    <row r="5" spans="1:8" ht="16" customHeight="1" x14ac:dyDescent="0.35">
      <c r="B5" s="214" t="s">
        <v>0</v>
      </c>
      <c r="C5" s="17"/>
      <c r="D5" s="18"/>
      <c r="E5" s="19"/>
      <c r="F5" s="19"/>
      <c r="G5" s="19"/>
      <c r="H5" s="19"/>
    </row>
    <row r="6" spans="1:8" ht="30" customHeight="1" x14ac:dyDescent="0.35">
      <c r="B6" s="214"/>
      <c r="C6" s="26">
        <f t="shared" ref="C6:D6" si="0">C10</f>
        <v>101522</v>
      </c>
      <c r="D6" s="26">
        <f t="shared" si="0"/>
        <v>19067</v>
      </c>
      <c r="E6" s="25">
        <f>IFERROR(E10,"-")</f>
        <v>0.18781150883552333</v>
      </c>
      <c r="F6" s="26">
        <f>F10</f>
        <v>728.70833333333337</v>
      </c>
      <c r="G6" s="26">
        <f>G10/12</f>
        <v>11.609811881754245</v>
      </c>
      <c r="H6" s="26">
        <f>H10/12</f>
        <v>2.1804562868088513</v>
      </c>
    </row>
    <row r="7" spans="1:8" s="11" customFormat="1" ht="20.149999999999999" customHeight="1" x14ac:dyDescent="0.35">
      <c r="B7" s="214"/>
      <c r="C7" s="17" t="s">
        <v>1</v>
      </c>
      <c r="D7" s="20" t="s">
        <v>2</v>
      </c>
      <c r="E7" s="19" t="s">
        <v>3</v>
      </c>
      <c r="F7" s="215" t="s">
        <v>26</v>
      </c>
      <c r="G7" s="19" t="s">
        <v>5</v>
      </c>
      <c r="H7" s="19" t="s">
        <v>6</v>
      </c>
    </row>
    <row r="8" spans="1:8" s="11" customFormat="1" ht="18" customHeight="1" x14ac:dyDescent="0.35">
      <c r="B8" s="214"/>
      <c r="C8" s="31"/>
      <c r="D8" s="32"/>
      <c r="E8" s="33"/>
      <c r="F8" s="215"/>
      <c r="G8" s="33" t="s">
        <v>7</v>
      </c>
      <c r="H8" s="33"/>
    </row>
    <row r="9" spans="1:8" s="10" customFormat="1" ht="17.149999999999999" customHeight="1" x14ac:dyDescent="0.35">
      <c r="B9" s="214"/>
      <c r="C9" s="20"/>
      <c r="D9" s="20"/>
      <c r="E9" s="17"/>
      <c r="F9" s="17"/>
      <c r="G9" s="17"/>
      <c r="H9" s="17"/>
    </row>
    <row r="10" spans="1:8" s="9" customFormat="1" ht="29.15" hidden="1" customHeight="1" x14ac:dyDescent="0.35">
      <c r="B10" s="16" t="s">
        <v>8</v>
      </c>
      <c r="C10" s="38">
        <f>C22</f>
        <v>101522</v>
      </c>
      <c r="D10" s="38">
        <f>D22</f>
        <v>19067</v>
      </c>
      <c r="E10" s="22">
        <f>D10/C10</f>
        <v>0.18781150883552333</v>
      </c>
      <c r="F10" s="38">
        <f>F22</f>
        <v>728.70833333333337</v>
      </c>
      <c r="G10" s="43">
        <f>C10/F10</f>
        <v>139.31774258105094</v>
      </c>
      <c r="H10" s="43">
        <f>D10/F10</f>
        <v>26.165475441706214</v>
      </c>
    </row>
    <row r="11" spans="1:8" s="9" customFormat="1" ht="10" customHeight="1" x14ac:dyDescent="0.35">
      <c r="B11" s="16"/>
      <c r="C11" s="21"/>
      <c r="D11" s="21"/>
      <c r="E11" s="21"/>
      <c r="F11" s="21"/>
      <c r="G11" s="21"/>
      <c r="H11" s="21"/>
    </row>
    <row r="12" spans="1:8" s="53" customFormat="1" ht="25" customHeight="1" x14ac:dyDescent="0.35">
      <c r="B12" s="134" t="s">
        <v>27</v>
      </c>
      <c r="C12" s="52" t="s">
        <v>28</v>
      </c>
      <c r="D12" s="52" t="s">
        <v>11</v>
      </c>
      <c r="E12" s="52" t="s">
        <v>12</v>
      </c>
      <c r="F12" s="52" t="s">
        <v>13</v>
      </c>
      <c r="G12" s="52" t="s">
        <v>29</v>
      </c>
      <c r="H12" s="52" t="s">
        <v>15</v>
      </c>
    </row>
    <row r="13" spans="1:8" s="54" customFormat="1" ht="24" customHeight="1" x14ac:dyDescent="0.35">
      <c r="A13" s="54">
        <v>1</v>
      </c>
      <c r="B13" s="135" t="s">
        <v>16</v>
      </c>
      <c r="C13" s="44">
        <f>C98+C110+C122+C134+C146+C158+C86+C74+C62+C50+C38+C26</f>
        <v>29090</v>
      </c>
      <c r="D13" s="44">
        <f>D98+D110+D122+D134+D146+D158+D86+D74+D62+D50+D38+D26</f>
        <v>4991</v>
      </c>
      <c r="E13" s="45">
        <f t="shared" ref="E13" si="1">IFERROR(D13/C13,"-")</f>
        <v>0.17157098659333103</v>
      </c>
      <c r="F13" s="44">
        <f>(F98+F110+F122+F134+F146+F158+F86+F74+F62+F50+F38+F26)/12</f>
        <v>179.04166666666666</v>
      </c>
      <c r="G13" s="46">
        <f>IFERROR((C13/F13)/12,"-")</f>
        <v>13.539678845706307</v>
      </c>
      <c r="H13" s="47">
        <f>IFERROR((D13/F13)/12,"-")</f>
        <v>2.323016057714685</v>
      </c>
    </row>
    <row r="14" spans="1:8" s="54" customFormat="1" ht="24" customHeight="1" x14ac:dyDescent="0.35">
      <c r="B14" s="135" t="s">
        <v>17</v>
      </c>
      <c r="C14" s="44">
        <f t="shared" ref="C14:D14" si="2">C99+C111+C123+C135+C147+C159+C87+C75+C63+C51+C39+C27</f>
        <v>523</v>
      </c>
      <c r="D14" s="44">
        <f t="shared" si="2"/>
        <v>173</v>
      </c>
      <c r="E14" s="45">
        <f t="shared" ref="E14:E20" si="3">IFERROR(D14/C14,"-")</f>
        <v>0.33078393881453155</v>
      </c>
      <c r="F14" s="44">
        <f t="shared" ref="F14:F20" si="4">(F99+F111+F123+F135+F147+F159+F87+F75+F63+F51+F39+F27)/12</f>
        <v>48</v>
      </c>
      <c r="G14" s="46">
        <f t="shared" ref="G14:G20" si="5">IFERROR((C14/F14)/12,"-")</f>
        <v>0.90798611111111116</v>
      </c>
      <c r="H14" s="47">
        <f t="shared" ref="H14:H20" si="6">IFERROR((D14/F14)/12,"-")</f>
        <v>0.30034722222222221</v>
      </c>
    </row>
    <row r="15" spans="1:8" s="54" customFormat="1" ht="24" customHeight="1" x14ac:dyDescent="0.35">
      <c r="B15" s="135" t="s">
        <v>18</v>
      </c>
      <c r="C15" s="44">
        <f t="shared" ref="C15:D15" si="7">C100+C112+C124+C136+C148+C160+C88+C76+C64+C52+C40+C28</f>
        <v>1565</v>
      </c>
      <c r="D15" s="44">
        <f t="shared" si="7"/>
        <v>215</v>
      </c>
      <c r="E15" s="45">
        <f t="shared" si="3"/>
        <v>0.13738019169329074</v>
      </c>
      <c r="F15" s="44">
        <f t="shared" si="4"/>
        <v>32.833333333333336</v>
      </c>
      <c r="G15" s="46">
        <f t="shared" si="5"/>
        <v>3.9720812182741114</v>
      </c>
      <c r="H15" s="47">
        <f t="shared" si="6"/>
        <v>0.54568527918781717</v>
      </c>
    </row>
    <row r="16" spans="1:8" s="54" customFormat="1" ht="24" customHeight="1" x14ac:dyDescent="0.35">
      <c r="B16" s="135" t="s">
        <v>19</v>
      </c>
      <c r="C16" s="44">
        <f t="shared" ref="C16:D16" si="8">C101+C113+C125+C137+C149+C161+C89+C77+C65+C53+C41+C29</f>
        <v>14495</v>
      </c>
      <c r="D16" s="44">
        <f t="shared" si="8"/>
        <v>2675</v>
      </c>
      <c r="E16" s="45">
        <f t="shared" si="3"/>
        <v>0.18454639530872716</v>
      </c>
      <c r="F16" s="44">
        <f t="shared" si="4"/>
        <v>96.666666666666671</v>
      </c>
      <c r="G16" s="46">
        <f t="shared" si="5"/>
        <v>12.495689655172413</v>
      </c>
      <c r="H16" s="47">
        <f t="shared" si="6"/>
        <v>2.3060344827586206</v>
      </c>
    </row>
    <row r="17" spans="1:12" s="54" customFormat="1" ht="24" customHeight="1" x14ac:dyDescent="0.35">
      <c r="A17" s="54">
        <v>2</v>
      </c>
      <c r="B17" s="135" t="s">
        <v>20</v>
      </c>
      <c r="C17" s="44">
        <f>C102+C114+C126+C138+C150+C162+C90+C78+C66+C54+C42+C30</f>
        <v>12742</v>
      </c>
      <c r="D17" s="44">
        <f t="shared" ref="D17" si="9">D102+D114+D126+D138+D150+D162+D90+D78+D66+D54+D42+D30</f>
        <v>2731</v>
      </c>
      <c r="E17" s="45">
        <f t="shared" si="3"/>
        <v>0.21433056035159315</v>
      </c>
      <c r="F17" s="44">
        <f t="shared" si="4"/>
        <v>88.083333333333329</v>
      </c>
      <c r="G17" s="46">
        <f t="shared" si="5"/>
        <v>12.054872280037843</v>
      </c>
      <c r="H17" s="47">
        <f t="shared" si="6"/>
        <v>2.5837275307473986</v>
      </c>
    </row>
    <row r="18" spans="1:12" s="54" customFormat="1" ht="24" customHeight="1" x14ac:dyDescent="0.35">
      <c r="A18" s="54">
        <v>3</v>
      </c>
      <c r="B18" s="135" t="s">
        <v>21</v>
      </c>
      <c r="C18" s="44">
        <f t="shared" ref="C18:D18" si="10">C103+C115+C127+C139+C151+C163+C91+C79+C67+C55+C43+C31</f>
        <v>19534</v>
      </c>
      <c r="D18" s="44">
        <f t="shared" si="10"/>
        <v>3655</v>
      </c>
      <c r="E18" s="45">
        <f t="shared" si="3"/>
        <v>0.18710965496058155</v>
      </c>
      <c r="F18" s="44">
        <f t="shared" si="4"/>
        <v>106.75</v>
      </c>
      <c r="G18" s="46">
        <f t="shared" si="5"/>
        <v>15.249024199843872</v>
      </c>
      <c r="H18" s="47">
        <f t="shared" si="6"/>
        <v>2.8532396565183453</v>
      </c>
    </row>
    <row r="19" spans="1:12" s="54" customFormat="1" ht="24" customHeight="1" x14ac:dyDescent="0.35">
      <c r="A19" s="54">
        <v>4</v>
      </c>
      <c r="B19" s="135" t="s">
        <v>22</v>
      </c>
      <c r="C19" s="44">
        <f>C104+C116+C128+C140+C152+C164+C92+C80+C68+C56+C44+C32</f>
        <v>20729</v>
      </c>
      <c r="D19" s="44">
        <f t="shared" ref="D19" si="11">D104+D116+D128+D140+D152+D164+D92+D80+D68+D56+D44+D32</f>
        <v>4473</v>
      </c>
      <c r="E19" s="45">
        <f t="shared" si="3"/>
        <v>0.21578464952482029</v>
      </c>
      <c r="F19" s="44">
        <f t="shared" si="4"/>
        <v>163.25</v>
      </c>
      <c r="G19" s="46">
        <f t="shared" si="5"/>
        <v>10.581419091373149</v>
      </c>
      <c r="H19" s="47">
        <f t="shared" si="6"/>
        <v>2.2833078101071975</v>
      </c>
    </row>
    <row r="20" spans="1:12" s="54" customFormat="1" ht="24" customHeight="1" x14ac:dyDescent="0.35">
      <c r="B20" s="135" t="s">
        <v>23</v>
      </c>
      <c r="C20" s="44">
        <f>C105+C117+C129+C141+C153+C165+C93+C81+C69+C57+C45+C33</f>
        <v>2844</v>
      </c>
      <c r="D20" s="44">
        <f t="shared" ref="D20" si="12">D105+D117+D129+D141+D153+D165+D93+D81+D69+D57+D45+D33</f>
        <v>154</v>
      </c>
      <c r="E20" s="45">
        <f t="shared" si="3"/>
        <v>5.4149085794655417E-2</v>
      </c>
      <c r="F20" s="44">
        <f t="shared" si="4"/>
        <v>14.083333333333334</v>
      </c>
      <c r="G20" s="46">
        <f t="shared" si="5"/>
        <v>16.828402366863905</v>
      </c>
      <c r="H20" s="47">
        <f t="shared" si="6"/>
        <v>0.91124260355029574</v>
      </c>
    </row>
    <row r="21" spans="1:12" s="54" customFormat="1" ht="24" hidden="1" customHeight="1" x14ac:dyDescent="0.35">
      <c r="A21" s="54">
        <v>5</v>
      </c>
      <c r="B21" s="135" t="s">
        <v>30</v>
      </c>
      <c r="C21" s="44">
        <f t="shared" ref="C21" si="13">C106+C118+C130+C142+C154+C166</f>
        <v>0</v>
      </c>
      <c r="D21" s="44">
        <f t="shared" ref="D21" si="14">D106+D118+D130+D142+D154+D166</f>
        <v>0</v>
      </c>
      <c r="E21" s="45" t="str">
        <f t="shared" ref="E21" si="15">IFERROR(D21/C21,"-")</f>
        <v>-</v>
      </c>
      <c r="F21" s="44">
        <f t="shared" ref="F21" si="16">F106+F118+F130+F142+F154+F166</f>
        <v>0</v>
      </c>
      <c r="G21" s="46" t="str">
        <f t="shared" ref="G21" si="17">IFERROR(C21/F21,"-")</f>
        <v>-</v>
      </c>
      <c r="H21" s="47" t="str">
        <f t="shared" ref="H21" si="18">IFERROR(D21/F21,"-")</f>
        <v>-</v>
      </c>
    </row>
    <row r="22" spans="1:12" s="54" customFormat="1" ht="24" customHeight="1" x14ac:dyDescent="0.35">
      <c r="A22" s="54">
        <v>5</v>
      </c>
      <c r="B22" s="136" t="s">
        <v>8</v>
      </c>
      <c r="C22" s="48">
        <f>SUM(C13:C20)</f>
        <v>101522</v>
      </c>
      <c r="D22" s="48">
        <f>SUM(D13:D20)</f>
        <v>19067</v>
      </c>
      <c r="E22" s="49">
        <f>IFERROR(D22/C22,"-")</f>
        <v>0.18781150883552333</v>
      </c>
      <c r="F22" s="48">
        <f>SUM(F13:F20)</f>
        <v>728.70833333333337</v>
      </c>
      <c r="G22" s="50">
        <f>IFERROR((C22/F22)/12,"-")</f>
        <v>11.609811881754245</v>
      </c>
      <c r="H22" s="51">
        <f>IFERROR((D22/F22)/12,"-")</f>
        <v>2.1804562868088513</v>
      </c>
    </row>
    <row r="23" spans="1:12" ht="8.15" customHeight="1" x14ac:dyDescent="0.35">
      <c r="B23" s="27"/>
      <c r="C23" s="27"/>
      <c r="D23" s="27"/>
      <c r="E23" s="29"/>
      <c r="F23" s="27"/>
      <c r="G23" s="27"/>
      <c r="H23" s="29"/>
      <c r="I23" s="11"/>
      <c r="J23" s="11"/>
      <c r="K23" s="11"/>
      <c r="L23" s="11"/>
    </row>
    <row r="24" spans="1:12" ht="10" customHeight="1" x14ac:dyDescent="0.35"/>
    <row r="25" spans="1:12" ht="24" customHeight="1" x14ac:dyDescent="0.35">
      <c r="B25" s="61" t="s">
        <v>45</v>
      </c>
      <c r="C25" s="55"/>
      <c r="D25" s="55"/>
      <c r="E25" s="55"/>
      <c r="F25" s="55"/>
      <c r="G25" s="55"/>
      <c r="H25" s="56"/>
    </row>
    <row r="26" spans="1:12" s="11" customFormat="1" ht="18" customHeight="1" x14ac:dyDescent="0.35">
      <c r="A26" s="11">
        <v>1</v>
      </c>
      <c r="B26" s="132" t="s">
        <v>16</v>
      </c>
      <c r="C26" s="24">
        <v>2495</v>
      </c>
      <c r="D26" s="24">
        <v>472</v>
      </c>
      <c r="E26" s="30">
        <f t="shared" ref="E26:E28" si="19">IFERROR(D26/C26,"-")</f>
        <v>0.18917835671342687</v>
      </c>
      <c r="F26" s="24">
        <v>179</v>
      </c>
      <c r="G26" s="36">
        <f>IFERROR(C26/F26,"-")</f>
        <v>13.938547486033519</v>
      </c>
      <c r="H26" s="35">
        <f>IFERROR(D26/F26,"-")</f>
        <v>2.6368715083798882</v>
      </c>
    </row>
    <row r="27" spans="1:12" s="11" customFormat="1" ht="18" customHeight="1" x14ac:dyDescent="0.35">
      <c r="B27" s="132" t="s">
        <v>17</v>
      </c>
      <c r="C27" s="24">
        <v>51</v>
      </c>
      <c r="D27" s="24">
        <v>18</v>
      </c>
      <c r="E27" s="30">
        <f t="shared" si="19"/>
        <v>0.35294117647058826</v>
      </c>
      <c r="F27" s="24">
        <v>45</v>
      </c>
      <c r="G27" s="36">
        <f t="shared" ref="G27:G34" si="20">IFERROR(C27/F27,"-")</f>
        <v>1.1333333333333333</v>
      </c>
      <c r="H27" s="35">
        <f t="shared" ref="H27:H34" si="21">IFERROR(D27/F27,"-")</f>
        <v>0.4</v>
      </c>
    </row>
    <row r="28" spans="1:12" s="11" customFormat="1" ht="18" customHeight="1" x14ac:dyDescent="0.35">
      <c r="B28" s="132" t="s">
        <v>18</v>
      </c>
      <c r="C28" s="24">
        <v>163</v>
      </c>
      <c r="D28" s="24">
        <v>51</v>
      </c>
      <c r="E28" s="30">
        <f t="shared" si="19"/>
        <v>0.31288343558282211</v>
      </c>
      <c r="F28" s="24">
        <v>36</v>
      </c>
      <c r="G28" s="36">
        <f t="shared" si="20"/>
        <v>4.5277777777777777</v>
      </c>
      <c r="H28" s="35">
        <f t="shared" si="21"/>
        <v>1.4166666666666667</v>
      </c>
    </row>
    <row r="29" spans="1:12" s="11" customFormat="1" ht="18" customHeight="1" x14ac:dyDescent="0.35">
      <c r="B29" s="132" t="s">
        <v>19</v>
      </c>
      <c r="C29" s="24">
        <v>1111</v>
      </c>
      <c r="D29" s="24">
        <v>246</v>
      </c>
      <c r="E29" s="30">
        <f t="shared" ref="E29:E34" si="22">IFERROR(D29/C29,"-")</f>
        <v>0.22142214221422143</v>
      </c>
      <c r="F29" s="24">
        <v>94</v>
      </c>
      <c r="G29" s="36">
        <f t="shared" si="20"/>
        <v>11.819148936170214</v>
      </c>
      <c r="H29" s="35">
        <f t="shared" si="21"/>
        <v>2.6170212765957448</v>
      </c>
    </row>
    <row r="30" spans="1:12" s="11" customFormat="1" ht="18" customHeight="1" x14ac:dyDescent="0.35">
      <c r="A30" s="11">
        <v>2</v>
      </c>
      <c r="B30" s="132" t="s">
        <v>20</v>
      </c>
      <c r="C30" s="24">
        <v>974</v>
      </c>
      <c r="D30" s="24">
        <v>256</v>
      </c>
      <c r="E30" s="30">
        <f t="shared" si="22"/>
        <v>0.26283367556468173</v>
      </c>
      <c r="F30" s="24">
        <v>86</v>
      </c>
      <c r="G30" s="36">
        <f t="shared" si="20"/>
        <v>11.325581395348838</v>
      </c>
      <c r="H30" s="35">
        <f t="shared" si="21"/>
        <v>2.9767441860465116</v>
      </c>
    </row>
    <row r="31" spans="1:12" s="11" customFormat="1" ht="18" customHeight="1" x14ac:dyDescent="0.35">
      <c r="A31" s="11">
        <v>3</v>
      </c>
      <c r="B31" s="132" t="s">
        <v>21</v>
      </c>
      <c r="C31" s="24">
        <v>1526</v>
      </c>
      <c r="D31" s="24">
        <v>321</v>
      </c>
      <c r="E31" s="30">
        <f t="shared" si="22"/>
        <v>0.21035386631716907</v>
      </c>
      <c r="F31" s="24">
        <v>103</v>
      </c>
      <c r="G31" s="36">
        <f t="shared" si="20"/>
        <v>14.815533980582524</v>
      </c>
      <c r="H31" s="35">
        <f t="shared" si="21"/>
        <v>3.116504854368932</v>
      </c>
    </row>
    <row r="32" spans="1:12" s="11" customFormat="1" ht="18" customHeight="1" x14ac:dyDescent="0.35">
      <c r="A32" s="11">
        <v>4</v>
      </c>
      <c r="B32" s="132" t="s">
        <v>22</v>
      </c>
      <c r="C32" s="24">
        <v>1387</v>
      </c>
      <c r="D32" s="24">
        <v>337</v>
      </c>
      <c r="E32" s="30">
        <f t="shared" si="22"/>
        <v>0.24297043979812544</v>
      </c>
      <c r="F32" s="24">
        <v>161</v>
      </c>
      <c r="G32" s="36">
        <f t="shared" si="20"/>
        <v>8.6149068322981375</v>
      </c>
      <c r="H32" s="35">
        <f t="shared" si="21"/>
        <v>2.0931677018633539</v>
      </c>
    </row>
    <row r="33" spans="1:8" s="11" customFormat="1" ht="18" customHeight="1" x14ac:dyDescent="0.35">
      <c r="B33" s="132" t="s">
        <v>23</v>
      </c>
      <c r="C33" s="24">
        <v>252</v>
      </c>
      <c r="D33" s="24">
        <v>15</v>
      </c>
      <c r="E33" s="30">
        <f t="shared" si="22"/>
        <v>5.9523809523809521E-2</v>
      </c>
      <c r="F33" s="24">
        <v>13</v>
      </c>
      <c r="G33" s="36">
        <f t="shared" si="20"/>
        <v>19.384615384615383</v>
      </c>
      <c r="H33" s="35">
        <f t="shared" si="21"/>
        <v>1.1538461538461537</v>
      </c>
    </row>
    <row r="34" spans="1:8" s="11" customFormat="1" ht="18" hidden="1" customHeight="1" x14ac:dyDescent="0.35">
      <c r="A34" s="11">
        <v>5</v>
      </c>
      <c r="B34" s="132" t="s">
        <v>30</v>
      </c>
      <c r="C34" s="24"/>
      <c r="D34" s="24"/>
      <c r="E34" s="30" t="str">
        <f t="shared" si="22"/>
        <v>-</v>
      </c>
      <c r="F34" s="24"/>
      <c r="G34" s="36" t="str">
        <f t="shared" si="20"/>
        <v>-</v>
      </c>
      <c r="H34" s="35" t="str">
        <f t="shared" si="21"/>
        <v>-</v>
      </c>
    </row>
    <row r="35" spans="1:8" s="11" customFormat="1" ht="18" customHeight="1" x14ac:dyDescent="0.35">
      <c r="A35" s="11">
        <v>5</v>
      </c>
      <c r="B35" s="133" t="s">
        <v>8</v>
      </c>
      <c r="C35" s="39">
        <f>SUM(C26:C33)</f>
        <v>7959</v>
      </c>
      <c r="D35" s="39">
        <f>SUM(D26:D33)</f>
        <v>1716</v>
      </c>
      <c r="E35" s="40">
        <f>IFERROR(D35/C35,"-")</f>
        <v>0.21560497549943461</v>
      </c>
      <c r="F35" s="39">
        <f>SUM(F26:F33)</f>
        <v>717</v>
      </c>
      <c r="G35" s="41">
        <f>IFERROR(C35/F35,"-")</f>
        <v>11.100418410041842</v>
      </c>
      <c r="H35" s="42">
        <f>IFERROR(D35/F35,"-")</f>
        <v>2.3933054393305437</v>
      </c>
    </row>
    <row r="36" spans="1:8" ht="10" customHeight="1" x14ac:dyDescent="0.35"/>
    <row r="37" spans="1:8" ht="24" customHeight="1" x14ac:dyDescent="0.35">
      <c r="B37" s="61" t="s">
        <v>46</v>
      </c>
      <c r="C37" s="55"/>
      <c r="D37" s="55"/>
      <c r="E37" s="55"/>
      <c r="F37" s="55"/>
      <c r="G37" s="55"/>
      <c r="H37" s="56"/>
    </row>
    <row r="38" spans="1:8" s="11" customFormat="1" ht="18" customHeight="1" x14ac:dyDescent="0.35">
      <c r="A38" s="11">
        <v>1</v>
      </c>
      <c r="B38" s="132" t="s">
        <v>16</v>
      </c>
      <c r="C38" s="24">
        <v>2436</v>
      </c>
      <c r="D38" s="24">
        <v>442</v>
      </c>
      <c r="E38" s="30">
        <f t="shared" ref="E38" si="23">IFERROR(D38/C38,"-")</f>
        <v>0.18144499178981938</v>
      </c>
      <c r="F38" s="24">
        <v>176</v>
      </c>
      <c r="G38" s="36">
        <f>IFERROR(C38/F38,"-")</f>
        <v>13.840909090909092</v>
      </c>
      <c r="H38" s="35">
        <f>IFERROR(D38/F38,"-")</f>
        <v>2.5113636363636362</v>
      </c>
    </row>
    <row r="39" spans="1:8" s="11" customFormat="1" ht="18" customHeight="1" x14ac:dyDescent="0.35">
      <c r="B39" s="132" t="s">
        <v>17</v>
      </c>
      <c r="C39" s="24">
        <v>45</v>
      </c>
      <c r="D39" s="24">
        <v>11</v>
      </c>
      <c r="E39" s="30">
        <f>IFERROR(D39/C39,"-")</f>
        <v>0.24444444444444444</v>
      </c>
      <c r="F39" s="24">
        <v>46</v>
      </c>
      <c r="G39" s="36">
        <f t="shared" ref="G39:G46" si="24">IFERROR(C39/F39,"-")</f>
        <v>0.97826086956521741</v>
      </c>
      <c r="H39" s="35">
        <f t="shared" ref="H39:H46" si="25">IFERROR(D39/F39,"-")</f>
        <v>0.2391304347826087</v>
      </c>
    </row>
    <row r="40" spans="1:8" s="11" customFormat="1" ht="18" customHeight="1" x14ac:dyDescent="0.35">
      <c r="B40" s="132" t="s">
        <v>18</v>
      </c>
      <c r="C40" s="24">
        <v>295</v>
      </c>
      <c r="D40" s="24">
        <v>32</v>
      </c>
      <c r="E40" s="30">
        <f t="shared" ref="E40:E46" si="26">IFERROR(D40/C40,"-")</f>
        <v>0.10847457627118644</v>
      </c>
      <c r="F40" s="24">
        <v>33</v>
      </c>
      <c r="G40" s="36">
        <f t="shared" si="24"/>
        <v>8.9393939393939394</v>
      </c>
      <c r="H40" s="35">
        <f t="shared" si="25"/>
        <v>0.96969696969696972</v>
      </c>
    </row>
    <row r="41" spans="1:8" s="11" customFormat="1" ht="18" customHeight="1" x14ac:dyDescent="0.35">
      <c r="B41" s="132" t="s">
        <v>19</v>
      </c>
      <c r="C41" s="24">
        <v>1340</v>
      </c>
      <c r="D41" s="24">
        <v>233</v>
      </c>
      <c r="E41" s="30">
        <f t="shared" si="26"/>
        <v>0.17388059701492536</v>
      </c>
      <c r="F41" s="24">
        <v>97</v>
      </c>
      <c r="G41" s="36">
        <f t="shared" si="24"/>
        <v>13.814432989690722</v>
      </c>
      <c r="H41" s="35">
        <f t="shared" si="25"/>
        <v>2.402061855670103</v>
      </c>
    </row>
    <row r="42" spans="1:8" s="11" customFormat="1" ht="18" customHeight="1" x14ac:dyDescent="0.35">
      <c r="A42" s="11">
        <v>2</v>
      </c>
      <c r="B42" s="132" t="s">
        <v>20</v>
      </c>
      <c r="C42" s="24">
        <v>994</v>
      </c>
      <c r="D42" s="24">
        <v>233</v>
      </c>
      <c r="E42" s="30">
        <f t="shared" si="26"/>
        <v>0.23440643863179075</v>
      </c>
      <c r="F42" s="24">
        <v>85</v>
      </c>
      <c r="G42" s="36">
        <f t="shared" si="24"/>
        <v>11.694117647058823</v>
      </c>
      <c r="H42" s="35">
        <f t="shared" si="25"/>
        <v>2.7411764705882353</v>
      </c>
    </row>
    <row r="43" spans="1:8" s="11" customFormat="1" ht="18" customHeight="1" x14ac:dyDescent="0.35">
      <c r="A43" s="11">
        <v>3</v>
      </c>
      <c r="B43" s="132" t="s">
        <v>21</v>
      </c>
      <c r="C43" s="24">
        <v>1621</v>
      </c>
      <c r="D43" s="24">
        <v>291</v>
      </c>
      <c r="E43" s="30">
        <f t="shared" si="26"/>
        <v>0.17951881554595928</v>
      </c>
      <c r="F43" s="24">
        <v>104</v>
      </c>
      <c r="G43" s="36">
        <f t="shared" si="24"/>
        <v>15.586538461538462</v>
      </c>
      <c r="H43" s="35">
        <f t="shared" si="25"/>
        <v>2.7980769230769229</v>
      </c>
    </row>
    <row r="44" spans="1:8" s="11" customFormat="1" ht="18" customHeight="1" x14ac:dyDescent="0.35">
      <c r="A44" s="11">
        <v>4</v>
      </c>
      <c r="B44" s="132" t="s">
        <v>22</v>
      </c>
      <c r="C44" s="24">
        <v>1668</v>
      </c>
      <c r="D44" s="24">
        <v>347</v>
      </c>
      <c r="E44" s="30">
        <f t="shared" si="26"/>
        <v>0.20803357314148682</v>
      </c>
      <c r="F44" s="24">
        <v>159</v>
      </c>
      <c r="G44" s="36">
        <f t="shared" si="24"/>
        <v>10.490566037735849</v>
      </c>
      <c r="H44" s="35">
        <f t="shared" si="25"/>
        <v>2.1823899371069184</v>
      </c>
    </row>
    <row r="45" spans="1:8" s="11" customFormat="1" ht="18" customHeight="1" x14ac:dyDescent="0.35">
      <c r="B45" s="132" t="s">
        <v>23</v>
      </c>
      <c r="C45" s="24">
        <v>200</v>
      </c>
      <c r="D45" s="24">
        <v>15</v>
      </c>
      <c r="E45" s="30">
        <f t="shared" si="26"/>
        <v>7.4999999999999997E-2</v>
      </c>
      <c r="F45" s="24">
        <v>13</v>
      </c>
      <c r="G45" s="36">
        <f t="shared" si="24"/>
        <v>15.384615384615385</v>
      </c>
      <c r="H45" s="35">
        <f t="shared" si="25"/>
        <v>1.1538461538461537</v>
      </c>
    </row>
    <row r="46" spans="1:8" s="11" customFormat="1" ht="18" hidden="1" customHeight="1" x14ac:dyDescent="0.35">
      <c r="A46" s="11">
        <v>5</v>
      </c>
      <c r="B46" s="132" t="s">
        <v>30</v>
      </c>
      <c r="C46" s="24"/>
      <c r="D46" s="24"/>
      <c r="E46" s="30" t="str">
        <f t="shared" si="26"/>
        <v>-</v>
      </c>
      <c r="F46" s="24"/>
      <c r="G46" s="36" t="str">
        <f t="shared" si="24"/>
        <v>-</v>
      </c>
      <c r="H46" s="35" t="str">
        <f t="shared" si="25"/>
        <v>-</v>
      </c>
    </row>
    <row r="47" spans="1:8" s="11" customFormat="1" ht="18" customHeight="1" x14ac:dyDescent="0.35">
      <c r="A47" s="11">
        <v>5</v>
      </c>
      <c r="B47" s="133" t="s">
        <v>8</v>
      </c>
      <c r="C47" s="39">
        <f>SUM(C38:C45)</f>
        <v>8599</v>
      </c>
      <c r="D47" s="39">
        <f>SUM(D38:D45)</f>
        <v>1604</v>
      </c>
      <c r="E47" s="40">
        <f>IFERROR(D47/C47,"-")</f>
        <v>0.18653331782765437</v>
      </c>
      <c r="F47" s="39">
        <f>SUM(F38:F45)</f>
        <v>713</v>
      </c>
      <c r="G47" s="41">
        <f>IFERROR(C47/F47,"-")</f>
        <v>12.06030855539972</v>
      </c>
      <c r="H47" s="42">
        <f>IFERROR(D47/F47,"-")</f>
        <v>2.2496493688639552</v>
      </c>
    </row>
    <row r="48" spans="1:8" ht="10" customHeight="1" x14ac:dyDescent="0.35"/>
    <row r="49" spans="1:8" ht="24" customHeight="1" x14ac:dyDescent="0.35">
      <c r="B49" s="61" t="s">
        <v>47</v>
      </c>
      <c r="C49" s="55"/>
      <c r="D49" s="55"/>
      <c r="E49" s="55"/>
      <c r="F49" s="55"/>
      <c r="G49" s="55"/>
      <c r="H49" s="56"/>
    </row>
    <row r="50" spans="1:8" s="11" customFormat="1" ht="18" customHeight="1" x14ac:dyDescent="0.35">
      <c r="A50" s="11">
        <v>1</v>
      </c>
      <c r="B50" s="132" t="s">
        <v>16</v>
      </c>
      <c r="C50" s="24">
        <v>2371</v>
      </c>
      <c r="D50" s="24">
        <v>440</v>
      </c>
      <c r="E50" s="30">
        <f t="shared" ref="E50" si="27">IFERROR(D50/C50,"-")</f>
        <v>0.18557570645297342</v>
      </c>
      <c r="F50" s="24">
        <v>172</v>
      </c>
      <c r="G50" s="36">
        <f>IFERROR(C50/F50,"-")</f>
        <v>13.784883720930232</v>
      </c>
      <c r="H50" s="35">
        <f>IFERROR(D50/F50,"-")</f>
        <v>2.558139534883721</v>
      </c>
    </row>
    <row r="51" spans="1:8" s="11" customFormat="1" ht="18" customHeight="1" x14ac:dyDescent="0.35">
      <c r="B51" s="132" t="s">
        <v>17</v>
      </c>
      <c r="C51" s="24">
        <v>43</v>
      </c>
      <c r="D51" s="24">
        <v>19</v>
      </c>
      <c r="E51" s="30">
        <f>IFERROR(D51/C51,"-")</f>
        <v>0.44186046511627908</v>
      </c>
      <c r="F51" s="24">
        <v>46</v>
      </c>
      <c r="G51" s="36">
        <f t="shared" ref="G51:G58" si="28">IFERROR(C51/F51,"-")</f>
        <v>0.93478260869565222</v>
      </c>
      <c r="H51" s="35">
        <f t="shared" ref="H51:H58" si="29">IFERROR(D51/F51,"-")</f>
        <v>0.41304347826086957</v>
      </c>
    </row>
    <row r="52" spans="1:8" s="11" customFormat="1" ht="18" customHeight="1" x14ac:dyDescent="0.35">
      <c r="B52" s="132" t="s">
        <v>18</v>
      </c>
      <c r="C52" s="24">
        <v>393</v>
      </c>
      <c r="D52" s="24">
        <v>16</v>
      </c>
      <c r="E52" s="30">
        <f t="shared" ref="E52:E58" si="30">IFERROR(D52/C52,"-")</f>
        <v>4.0712468193384227E-2</v>
      </c>
      <c r="F52" s="24">
        <v>33</v>
      </c>
      <c r="G52" s="36">
        <f t="shared" si="28"/>
        <v>11.909090909090908</v>
      </c>
      <c r="H52" s="35">
        <f t="shared" si="29"/>
        <v>0.48484848484848486</v>
      </c>
    </row>
    <row r="53" spans="1:8" s="11" customFormat="1" ht="18" customHeight="1" x14ac:dyDescent="0.35">
      <c r="B53" s="132" t="s">
        <v>19</v>
      </c>
      <c r="C53" s="24">
        <v>1525</v>
      </c>
      <c r="D53" s="24">
        <v>237</v>
      </c>
      <c r="E53" s="30">
        <f t="shared" si="30"/>
        <v>0.15540983606557376</v>
      </c>
      <c r="F53" s="24">
        <v>97</v>
      </c>
      <c r="G53" s="36">
        <f t="shared" si="28"/>
        <v>15.721649484536082</v>
      </c>
      <c r="H53" s="35">
        <f t="shared" si="29"/>
        <v>2.4432989690721651</v>
      </c>
    </row>
    <row r="54" spans="1:8" s="11" customFormat="1" ht="18" customHeight="1" x14ac:dyDescent="0.35">
      <c r="A54" s="11">
        <v>2</v>
      </c>
      <c r="B54" s="132" t="s">
        <v>20</v>
      </c>
      <c r="C54" s="24">
        <v>990</v>
      </c>
      <c r="D54" s="24">
        <v>223</v>
      </c>
      <c r="E54" s="30">
        <f t="shared" si="30"/>
        <v>0.22525252525252526</v>
      </c>
      <c r="F54" s="24">
        <v>82</v>
      </c>
      <c r="G54" s="36">
        <f t="shared" si="28"/>
        <v>12.073170731707316</v>
      </c>
      <c r="H54" s="35">
        <f t="shared" si="29"/>
        <v>2.7195121951219514</v>
      </c>
    </row>
    <row r="55" spans="1:8" s="11" customFormat="1" ht="18" customHeight="1" x14ac:dyDescent="0.35">
      <c r="A55" s="11">
        <v>3</v>
      </c>
      <c r="B55" s="132" t="s">
        <v>21</v>
      </c>
      <c r="C55" s="24">
        <v>1654</v>
      </c>
      <c r="D55" s="24">
        <v>307</v>
      </c>
      <c r="E55" s="30">
        <f t="shared" si="30"/>
        <v>0.18561064087061668</v>
      </c>
      <c r="F55" s="24">
        <v>104</v>
      </c>
      <c r="G55" s="36">
        <f t="shared" si="28"/>
        <v>15.903846153846153</v>
      </c>
      <c r="H55" s="35">
        <f t="shared" si="29"/>
        <v>2.9519230769230771</v>
      </c>
    </row>
    <row r="56" spans="1:8" s="11" customFormat="1" ht="18" customHeight="1" x14ac:dyDescent="0.35">
      <c r="A56" s="11">
        <v>4</v>
      </c>
      <c r="B56" s="132" t="s">
        <v>22</v>
      </c>
      <c r="C56" s="24">
        <v>2226</v>
      </c>
      <c r="D56" s="24">
        <v>461</v>
      </c>
      <c r="E56" s="30">
        <f t="shared" si="30"/>
        <v>0.20709793351302785</v>
      </c>
      <c r="F56" s="24">
        <v>189</v>
      </c>
      <c r="G56" s="36">
        <f t="shared" si="28"/>
        <v>11.777777777777779</v>
      </c>
      <c r="H56" s="35">
        <f t="shared" si="29"/>
        <v>2.4391534391534391</v>
      </c>
    </row>
    <row r="57" spans="1:8" s="11" customFormat="1" ht="18" customHeight="1" x14ac:dyDescent="0.35">
      <c r="B57" s="132" t="s">
        <v>23</v>
      </c>
      <c r="C57" s="24">
        <v>362</v>
      </c>
      <c r="D57" s="24">
        <v>19</v>
      </c>
      <c r="E57" s="30">
        <f t="shared" si="30"/>
        <v>5.2486187845303865E-2</v>
      </c>
      <c r="F57" s="24">
        <v>14</v>
      </c>
      <c r="G57" s="36">
        <f t="shared" si="28"/>
        <v>25.857142857142858</v>
      </c>
      <c r="H57" s="35">
        <f t="shared" si="29"/>
        <v>1.3571428571428572</v>
      </c>
    </row>
    <row r="58" spans="1:8" s="11" customFormat="1" ht="18" hidden="1" customHeight="1" x14ac:dyDescent="0.35">
      <c r="A58" s="11">
        <v>5</v>
      </c>
      <c r="B58" s="132" t="s">
        <v>30</v>
      </c>
      <c r="C58" s="24"/>
      <c r="D58" s="24"/>
      <c r="E58" s="30" t="str">
        <f t="shared" si="30"/>
        <v>-</v>
      </c>
      <c r="F58" s="24"/>
      <c r="G58" s="36" t="str">
        <f t="shared" si="28"/>
        <v>-</v>
      </c>
      <c r="H58" s="35" t="str">
        <f t="shared" si="29"/>
        <v>-</v>
      </c>
    </row>
    <row r="59" spans="1:8" s="11" customFormat="1" ht="19" customHeight="1" x14ac:dyDescent="0.35">
      <c r="A59" s="11">
        <v>5</v>
      </c>
      <c r="B59" s="133" t="s">
        <v>8</v>
      </c>
      <c r="C59" s="39">
        <f>SUM(C50:C57)</f>
        <v>9564</v>
      </c>
      <c r="D59" s="39">
        <f>SUM(D50:D57)</f>
        <v>1722</v>
      </c>
      <c r="E59" s="40">
        <f>IFERROR(D59/C59,"-")</f>
        <v>0.18005018820577165</v>
      </c>
      <c r="F59" s="39">
        <f>SUM(F50:F57)</f>
        <v>737</v>
      </c>
      <c r="G59" s="41">
        <f>IFERROR(C59/F59,"-")</f>
        <v>12.976933514246948</v>
      </c>
      <c r="H59" s="42">
        <f>IFERROR(D59/F59,"-")</f>
        <v>2.3364993215739482</v>
      </c>
    </row>
    <row r="60" spans="1:8" ht="10" customHeight="1" x14ac:dyDescent="0.35"/>
    <row r="61" spans="1:8" ht="24" customHeight="1" x14ac:dyDescent="0.35">
      <c r="B61" s="61" t="s">
        <v>48</v>
      </c>
      <c r="C61" s="55"/>
      <c r="D61" s="55"/>
      <c r="E61" s="55"/>
      <c r="F61" s="55"/>
      <c r="G61" s="55"/>
      <c r="H61" s="56"/>
    </row>
    <row r="62" spans="1:8" s="11" customFormat="1" ht="18" customHeight="1" x14ac:dyDescent="0.35">
      <c r="A62" s="11">
        <v>1</v>
      </c>
      <c r="B62" s="132" t="s">
        <v>16</v>
      </c>
      <c r="C62" s="24">
        <v>2297</v>
      </c>
      <c r="D62" s="24">
        <v>380</v>
      </c>
      <c r="E62" s="30">
        <f t="shared" ref="E62" si="31">IFERROR(D62/C62,"-")</f>
        <v>0.1654331737048324</v>
      </c>
      <c r="F62" s="24">
        <v>174.5</v>
      </c>
      <c r="G62" s="36">
        <f>IFERROR(C62/F62,"-")</f>
        <v>13.163323782234958</v>
      </c>
      <c r="H62" s="35">
        <f>IFERROR(D62/F62,"-")</f>
        <v>2.177650429799427</v>
      </c>
    </row>
    <row r="63" spans="1:8" s="11" customFormat="1" ht="18" customHeight="1" x14ac:dyDescent="0.35">
      <c r="B63" s="132" t="s">
        <v>17</v>
      </c>
      <c r="C63" s="24">
        <v>36</v>
      </c>
      <c r="D63" s="24">
        <v>14</v>
      </c>
      <c r="E63" s="30">
        <f>IFERROR(D63/C63,"-")</f>
        <v>0.3888888888888889</v>
      </c>
      <c r="F63" s="24">
        <v>48</v>
      </c>
      <c r="G63" s="36">
        <f t="shared" ref="G63:G70" si="32">IFERROR(C63/F63,"-")</f>
        <v>0.75</v>
      </c>
      <c r="H63" s="35">
        <f t="shared" ref="H63:H70" si="33">IFERROR(D63/F63,"-")</f>
        <v>0.29166666666666669</v>
      </c>
    </row>
    <row r="64" spans="1:8" s="11" customFormat="1" ht="18" customHeight="1" x14ac:dyDescent="0.35">
      <c r="B64" s="132" t="s">
        <v>18</v>
      </c>
      <c r="C64" s="24">
        <v>245</v>
      </c>
      <c r="D64" s="24">
        <v>16</v>
      </c>
      <c r="E64" s="30">
        <f t="shared" ref="E64:E70" si="34">IFERROR(D64/C64,"-")</f>
        <v>6.5306122448979598E-2</v>
      </c>
      <c r="F64" s="24">
        <v>33</v>
      </c>
      <c r="G64" s="36">
        <f t="shared" si="32"/>
        <v>7.4242424242424239</v>
      </c>
      <c r="H64" s="35">
        <f t="shared" si="33"/>
        <v>0.48484848484848486</v>
      </c>
    </row>
    <row r="65" spans="1:8" s="11" customFormat="1" ht="18" customHeight="1" x14ac:dyDescent="0.35">
      <c r="B65" s="132" t="s">
        <v>19</v>
      </c>
      <c r="C65" s="24">
        <v>1108</v>
      </c>
      <c r="D65" s="24">
        <v>210</v>
      </c>
      <c r="E65" s="30">
        <f t="shared" si="34"/>
        <v>0.18953068592057762</v>
      </c>
      <c r="F65" s="24">
        <v>97</v>
      </c>
      <c r="G65" s="36">
        <f t="shared" si="32"/>
        <v>11.422680412371134</v>
      </c>
      <c r="H65" s="35">
        <f t="shared" si="33"/>
        <v>2.1649484536082473</v>
      </c>
    </row>
    <row r="66" spans="1:8" s="11" customFormat="1" ht="18" customHeight="1" x14ac:dyDescent="0.35">
      <c r="A66" s="11">
        <v>2</v>
      </c>
      <c r="B66" s="132" t="s">
        <v>20</v>
      </c>
      <c r="C66" s="24">
        <v>1117</v>
      </c>
      <c r="D66" s="24">
        <v>189</v>
      </c>
      <c r="E66" s="30">
        <f t="shared" si="34"/>
        <v>0.16920322291853179</v>
      </c>
      <c r="F66" s="24">
        <v>88</v>
      </c>
      <c r="G66" s="36">
        <f t="shared" si="32"/>
        <v>12.693181818181818</v>
      </c>
      <c r="H66" s="35">
        <f t="shared" si="33"/>
        <v>2.1477272727272729</v>
      </c>
    </row>
    <row r="67" spans="1:8" s="11" customFormat="1" ht="18" customHeight="1" x14ac:dyDescent="0.35">
      <c r="A67" s="11">
        <v>3</v>
      </c>
      <c r="B67" s="132" t="s">
        <v>21</v>
      </c>
      <c r="C67" s="24">
        <v>1854</v>
      </c>
      <c r="D67" s="24">
        <v>301</v>
      </c>
      <c r="E67" s="30">
        <f t="shared" si="34"/>
        <v>0.16235167206040993</v>
      </c>
      <c r="F67" s="24">
        <v>106</v>
      </c>
      <c r="G67" s="36">
        <f t="shared" si="32"/>
        <v>17.490566037735849</v>
      </c>
      <c r="H67" s="35">
        <f t="shared" si="33"/>
        <v>2.8396226415094339</v>
      </c>
    </row>
    <row r="68" spans="1:8" s="11" customFormat="1" ht="18" customHeight="1" x14ac:dyDescent="0.35">
      <c r="A68" s="11">
        <v>4</v>
      </c>
      <c r="B68" s="132" t="s">
        <v>22</v>
      </c>
      <c r="C68" s="24">
        <v>1533</v>
      </c>
      <c r="D68" s="24">
        <v>298</v>
      </c>
      <c r="E68" s="30">
        <f t="shared" si="34"/>
        <v>0.19439008480104369</v>
      </c>
      <c r="F68" s="24">
        <v>157</v>
      </c>
      <c r="G68" s="36">
        <f t="shared" si="32"/>
        <v>9.7643312101910826</v>
      </c>
      <c r="H68" s="35">
        <f t="shared" si="33"/>
        <v>1.8980891719745223</v>
      </c>
    </row>
    <row r="69" spans="1:8" s="11" customFormat="1" ht="18" customHeight="1" x14ac:dyDescent="0.35">
      <c r="B69" s="132" t="s">
        <v>23</v>
      </c>
      <c r="C69" s="24">
        <v>397</v>
      </c>
      <c r="D69" s="24">
        <v>17</v>
      </c>
      <c r="E69" s="30">
        <f t="shared" si="34"/>
        <v>4.2821158690176324E-2</v>
      </c>
      <c r="F69" s="24">
        <v>14</v>
      </c>
      <c r="G69" s="36">
        <f t="shared" si="32"/>
        <v>28.357142857142858</v>
      </c>
      <c r="H69" s="35">
        <f t="shared" si="33"/>
        <v>1.2142857142857142</v>
      </c>
    </row>
    <row r="70" spans="1:8" s="11" customFormat="1" ht="18" hidden="1" customHeight="1" x14ac:dyDescent="0.35">
      <c r="A70" s="11">
        <v>5</v>
      </c>
      <c r="B70" s="132" t="s">
        <v>30</v>
      </c>
      <c r="C70" s="24"/>
      <c r="D70" s="24"/>
      <c r="E70" s="30" t="str">
        <f t="shared" si="34"/>
        <v>-</v>
      </c>
      <c r="F70" s="24"/>
      <c r="G70" s="36" t="str">
        <f t="shared" si="32"/>
        <v>-</v>
      </c>
      <c r="H70" s="35" t="str">
        <f t="shared" si="33"/>
        <v>-</v>
      </c>
    </row>
    <row r="71" spans="1:8" s="11" customFormat="1" ht="18" customHeight="1" x14ac:dyDescent="0.35">
      <c r="A71" s="11">
        <v>5</v>
      </c>
      <c r="B71" s="133" t="s">
        <v>8</v>
      </c>
      <c r="C71" s="39">
        <f>SUM(C62:C69)</f>
        <v>8587</v>
      </c>
      <c r="D71" s="39">
        <f>SUM(D62:D69)</f>
        <v>1425</v>
      </c>
      <c r="E71" s="40">
        <f>IFERROR(D71/C71,"-")</f>
        <v>0.16594852684290207</v>
      </c>
      <c r="F71" s="39">
        <f>SUM(F62:F69)</f>
        <v>717.5</v>
      </c>
      <c r="G71" s="41">
        <f>IFERROR(C71/F71,"-")</f>
        <v>11.96794425087108</v>
      </c>
      <c r="H71" s="42">
        <f>IFERROR(D71/F71,"-")</f>
        <v>1.9860627177700347</v>
      </c>
    </row>
    <row r="72" spans="1:8" ht="10" customHeight="1" x14ac:dyDescent="0.35"/>
    <row r="73" spans="1:8" ht="24" customHeight="1" x14ac:dyDescent="0.35">
      <c r="B73" s="61" t="s">
        <v>49</v>
      </c>
      <c r="C73" s="55"/>
      <c r="D73" s="55"/>
      <c r="E73" s="55"/>
      <c r="F73" s="55"/>
      <c r="G73" s="55"/>
      <c r="H73" s="56"/>
    </row>
    <row r="74" spans="1:8" s="11" customFormat="1" ht="18" customHeight="1" x14ac:dyDescent="0.35">
      <c r="A74" s="11">
        <v>1</v>
      </c>
      <c r="B74" s="132" t="s">
        <v>16</v>
      </c>
      <c r="C74" s="24">
        <v>2346</v>
      </c>
      <c r="D74" s="24">
        <v>390</v>
      </c>
      <c r="E74" s="30">
        <f t="shared" ref="E74" si="35">IFERROR(D74/C74,"-")</f>
        <v>0.16624040920716113</v>
      </c>
      <c r="F74" s="24">
        <v>175</v>
      </c>
      <c r="G74" s="36">
        <f>IFERROR(C74/F74,"-")</f>
        <v>13.405714285714286</v>
      </c>
      <c r="H74" s="35">
        <f>IFERROR(D74/F74,"-")</f>
        <v>2.2285714285714286</v>
      </c>
    </row>
    <row r="75" spans="1:8" s="11" customFormat="1" ht="18" customHeight="1" x14ac:dyDescent="0.35">
      <c r="B75" s="132" t="s">
        <v>17</v>
      </c>
      <c r="C75" s="24">
        <v>48</v>
      </c>
      <c r="D75" s="24">
        <v>16</v>
      </c>
      <c r="E75" s="30">
        <f>IFERROR(D75/C75,"-")</f>
        <v>0.33333333333333331</v>
      </c>
      <c r="F75" s="24">
        <v>47</v>
      </c>
      <c r="G75" s="36">
        <f t="shared" ref="G75:G82" si="36">IFERROR(C75/F75,"-")</f>
        <v>1.0212765957446808</v>
      </c>
      <c r="H75" s="35">
        <f t="shared" ref="H75:H82" si="37">IFERROR(D75/F75,"-")</f>
        <v>0.34042553191489361</v>
      </c>
    </row>
    <row r="76" spans="1:8" s="11" customFormat="1" ht="18" customHeight="1" x14ac:dyDescent="0.35">
      <c r="B76" s="132" t="s">
        <v>18</v>
      </c>
      <c r="C76" s="24">
        <v>109</v>
      </c>
      <c r="D76" s="24">
        <v>19</v>
      </c>
      <c r="E76" s="30">
        <f t="shared" ref="E76:E82" si="38">IFERROR(D76/C76,"-")</f>
        <v>0.1743119266055046</v>
      </c>
      <c r="F76" s="24">
        <v>35</v>
      </c>
      <c r="G76" s="36">
        <f t="shared" si="36"/>
        <v>3.1142857142857143</v>
      </c>
      <c r="H76" s="35">
        <f t="shared" si="37"/>
        <v>0.54285714285714282</v>
      </c>
    </row>
    <row r="77" spans="1:8" s="11" customFormat="1" ht="18" customHeight="1" x14ac:dyDescent="0.35">
      <c r="B77" s="132" t="s">
        <v>19</v>
      </c>
      <c r="C77" s="24">
        <v>1124</v>
      </c>
      <c r="D77" s="24">
        <v>220</v>
      </c>
      <c r="E77" s="30">
        <f t="shared" si="38"/>
        <v>0.19572953736654805</v>
      </c>
      <c r="F77" s="24">
        <v>97</v>
      </c>
      <c r="G77" s="36">
        <f t="shared" si="36"/>
        <v>11.587628865979381</v>
      </c>
      <c r="H77" s="35">
        <f t="shared" si="37"/>
        <v>2.268041237113402</v>
      </c>
    </row>
    <row r="78" spans="1:8" s="11" customFormat="1" ht="18" customHeight="1" x14ac:dyDescent="0.35">
      <c r="A78" s="11">
        <v>2</v>
      </c>
      <c r="B78" s="132" t="s">
        <v>20</v>
      </c>
      <c r="C78" s="24">
        <v>1000</v>
      </c>
      <c r="D78" s="24">
        <v>199</v>
      </c>
      <c r="E78" s="30">
        <f t="shared" si="38"/>
        <v>0.19900000000000001</v>
      </c>
      <c r="F78" s="24">
        <v>90</v>
      </c>
      <c r="G78" s="36">
        <f t="shared" si="36"/>
        <v>11.111111111111111</v>
      </c>
      <c r="H78" s="35">
        <f t="shared" si="37"/>
        <v>2.2111111111111112</v>
      </c>
    </row>
    <row r="79" spans="1:8" s="11" customFormat="1" ht="18" customHeight="1" x14ac:dyDescent="0.35">
      <c r="A79" s="11">
        <v>3</v>
      </c>
      <c r="B79" s="132" t="s">
        <v>21</v>
      </c>
      <c r="C79" s="24">
        <v>1711</v>
      </c>
      <c r="D79" s="24">
        <v>318</v>
      </c>
      <c r="E79" s="30">
        <f t="shared" si="38"/>
        <v>0.18585622443015781</v>
      </c>
      <c r="F79" s="24">
        <v>108</v>
      </c>
      <c r="G79" s="36">
        <f t="shared" si="36"/>
        <v>15.842592592592593</v>
      </c>
      <c r="H79" s="35">
        <f t="shared" si="37"/>
        <v>2.9444444444444446</v>
      </c>
    </row>
    <row r="80" spans="1:8" s="11" customFormat="1" ht="18" customHeight="1" x14ac:dyDescent="0.35">
      <c r="A80" s="11">
        <v>4</v>
      </c>
      <c r="B80" s="132" t="s">
        <v>22</v>
      </c>
      <c r="C80" s="24">
        <v>1533</v>
      </c>
      <c r="D80" s="24">
        <v>312</v>
      </c>
      <c r="E80" s="30">
        <f t="shared" si="38"/>
        <v>0.20352250489236789</v>
      </c>
      <c r="F80" s="24">
        <v>157</v>
      </c>
      <c r="G80" s="36">
        <f t="shared" si="36"/>
        <v>9.7643312101910826</v>
      </c>
      <c r="H80" s="35">
        <f t="shared" si="37"/>
        <v>1.9872611464968153</v>
      </c>
    </row>
    <row r="81" spans="1:8" s="11" customFormat="1" ht="18" customHeight="1" x14ac:dyDescent="0.35">
      <c r="B81" s="132" t="s">
        <v>23</v>
      </c>
      <c r="C81" s="24">
        <v>398</v>
      </c>
      <c r="D81" s="24">
        <v>11</v>
      </c>
      <c r="E81" s="30">
        <f t="shared" si="38"/>
        <v>2.7638190954773871E-2</v>
      </c>
      <c r="F81" s="24">
        <v>14</v>
      </c>
      <c r="G81" s="36">
        <f t="shared" si="36"/>
        <v>28.428571428571427</v>
      </c>
      <c r="H81" s="35">
        <f t="shared" si="37"/>
        <v>0.7857142857142857</v>
      </c>
    </row>
    <row r="82" spans="1:8" s="11" customFormat="1" ht="18" hidden="1" customHeight="1" x14ac:dyDescent="0.35">
      <c r="A82" s="11">
        <v>5</v>
      </c>
      <c r="B82" s="132" t="s">
        <v>30</v>
      </c>
      <c r="C82" s="24"/>
      <c r="D82" s="24"/>
      <c r="E82" s="30" t="str">
        <f t="shared" si="38"/>
        <v>-</v>
      </c>
      <c r="F82" s="24"/>
      <c r="G82" s="36" t="str">
        <f t="shared" si="36"/>
        <v>-</v>
      </c>
      <c r="H82" s="35" t="str">
        <f t="shared" si="37"/>
        <v>-</v>
      </c>
    </row>
    <row r="83" spans="1:8" s="11" customFormat="1" ht="18" customHeight="1" x14ac:dyDescent="0.35">
      <c r="A83" s="11">
        <v>5</v>
      </c>
      <c r="B83" s="133" t="s">
        <v>8</v>
      </c>
      <c r="C83" s="39">
        <f>SUM(C74:C81)</f>
        <v>8269</v>
      </c>
      <c r="D83" s="39">
        <f>SUM(D74:D81)</f>
        <v>1485</v>
      </c>
      <c r="E83" s="40">
        <f>IFERROR(D83/C83,"-")</f>
        <v>0.17958640706252268</v>
      </c>
      <c r="F83" s="39">
        <f>SUM(F74:F81)</f>
        <v>723</v>
      </c>
      <c r="G83" s="41">
        <f>IFERROR(C83/F83,"-")</f>
        <v>11.437067773167358</v>
      </c>
      <c r="H83" s="42">
        <f>IFERROR(D83/F83,"-")</f>
        <v>2.0539419087136928</v>
      </c>
    </row>
    <row r="84" spans="1:8" ht="10" customHeight="1" x14ac:dyDescent="0.35"/>
    <row r="85" spans="1:8" ht="24" customHeight="1" x14ac:dyDescent="0.35">
      <c r="B85" s="61" t="s">
        <v>50</v>
      </c>
      <c r="C85" s="55"/>
      <c r="D85" s="55"/>
      <c r="E85" s="55"/>
      <c r="F85" s="55"/>
      <c r="G85" s="55"/>
      <c r="H85" s="56"/>
    </row>
    <row r="86" spans="1:8" s="11" customFormat="1" ht="18" customHeight="1" x14ac:dyDescent="0.35">
      <c r="A86" s="11">
        <v>1</v>
      </c>
      <c r="B86" s="132" t="s">
        <v>16</v>
      </c>
      <c r="C86" s="24">
        <v>2394</v>
      </c>
      <c r="D86" s="24">
        <v>410</v>
      </c>
      <c r="E86" s="30">
        <f t="shared" ref="E86" si="39">IFERROR(D86/C86,"-")</f>
        <v>0.17126148705096073</v>
      </c>
      <c r="F86" s="24">
        <v>179</v>
      </c>
      <c r="G86" s="36">
        <f>IFERROR(C86/F86,"-")</f>
        <v>13.374301675977653</v>
      </c>
      <c r="H86" s="35">
        <f>IFERROR(D86/F86,"-")</f>
        <v>2.2905027932960893</v>
      </c>
    </row>
    <row r="87" spans="1:8" s="11" customFormat="1" ht="18" customHeight="1" x14ac:dyDescent="0.35">
      <c r="B87" s="132" t="s">
        <v>17</v>
      </c>
      <c r="C87" s="24">
        <v>40</v>
      </c>
      <c r="D87" s="24">
        <v>14</v>
      </c>
      <c r="E87" s="30">
        <f>IFERROR(D87/C87,"-")</f>
        <v>0.35</v>
      </c>
      <c r="F87" s="24">
        <v>47</v>
      </c>
      <c r="G87" s="36">
        <f t="shared" ref="G87:G94" si="40">IFERROR(C87/F87,"-")</f>
        <v>0.85106382978723405</v>
      </c>
      <c r="H87" s="35">
        <f t="shared" ref="H87:H94" si="41">IFERROR(D87/F87,"-")</f>
        <v>0.2978723404255319</v>
      </c>
    </row>
    <row r="88" spans="1:8" s="11" customFormat="1" ht="18" customHeight="1" x14ac:dyDescent="0.35">
      <c r="B88" s="132" t="s">
        <v>18</v>
      </c>
      <c r="C88" s="24">
        <v>59</v>
      </c>
      <c r="D88" s="24">
        <v>10</v>
      </c>
      <c r="E88" s="30">
        <f t="shared" ref="E88:E94" si="42">IFERROR(D88/C88,"-")</f>
        <v>0.16949152542372881</v>
      </c>
      <c r="F88" s="24">
        <v>35</v>
      </c>
      <c r="G88" s="36">
        <f t="shared" si="40"/>
        <v>1.6857142857142857</v>
      </c>
      <c r="H88" s="35">
        <f t="shared" si="41"/>
        <v>0.2857142857142857</v>
      </c>
    </row>
    <row r="89" spans="1:8" s="11" customFormat="1" ht="18" customHeight="1" x14ac:dyDescent="0.35">
      <c r="B89" s="132" t="s">
        <v>19</v>
      </c>
      <c r="C89" s="24">
        <v>1095</v>
      </c>
      <c r="D89" s="24">
        <v>226</v>
      </c>
      <c r="E89" s="30">
        <f t="shared" si="42"/>
        <v>0.20639269406392693</v>
      </c>
      <c r="F89" s="24">
        <v>96</v>
      </c>
      <c r="G89" s="36">
        <f t="shared" si="40"/>
        <v>11.40625</v>
      </c>
      <c r="H89" s="35">
        <f t="shared" si="41"/>
        <v>2.3541666666666665</v>
      </c>
    </row>
    <row r="90" spans="1:8" s="11" customFormat="1" ht="18" customHeight="1" x14ac:dyDescent="0.35">
      <c r="A90" s="11">
        <v>2</v>
      </c>
      <c r="B90" s="132" t="s">
        <v>20</v>
      </c>
      <c r="C90" s="24">
        <v>1034</v>
      </c>
      <c r="D90" s="24">
        <v>221</v>
      </c>
      <c r="E90" s="30">
        <f t="shared" si="42"/>
        <v>0.21373307543520309</v>
      </c>
      <c r="F90" s="24">
        <v>90</v>
      </c>
      <c r="G90" s="36">
        <f t="shared" si="40"/>
        <v>11.488888888888889</v>
      </c>
      <c r="H90" s="35">
        <f t="shared" si="41"/>
        <v>2.4555555555555557</v>
      </c>
    </row>
    <row r="91" spans="1:8" s="11" customFormat="1" ht="18" customHeight="1" x14ac:dyDescent="0.35">
      <c r="A91" s="11">
        <v>3</v>
      </c>
      <c r="B91" s="132" t="s">
        <v>21</v>
      </c>
      <c r="C91" s="24">
        <v>1465</v>
      </c>
      <c r="D91" s="24">
        <v>289</v>
      </c>
      <c r="E91" s="30">
        <f t="shared" si="42"/>
        <v>0.19726962457337885</v>
      </c>
      <c r="F91" s="24">
        <v>112</v>
      </c>
      <c r="G91" s="36">
        <f t="shared" si="40"/>
        <v>13.080357142857142</v>
      </c>
      <c r="H91" s="35">
        <f t="shared" si="41"/>
        <v>2.5803571428571428</v>
      </c>
    </row>
    <row r="92" spans="1:8" s="11" customFormat="1" ht="18" customHeight="1" x14ac:dyDescent="0.35">
      <c r="A92" s="11">
        <v>4</v>
      </c>
      <c r="B92" s="132" t="s">
        <v>22</v>
      </c>
      <c r="C92" s="24">
        <v>1725</v>
      </c>
      <c r="D92" s="24">
        <v>340</v>
      </c>
      <c r="E92" s="30">
        <f t="shared" si="42"/>
        <v>0.19710144927536233</v>
      </c>
      <c r="F92" s="24">
        <v>160</v>
      </c>
      <c r="G92" s="36">
        <f t="shared" si="40"/>
        <v>10.78125</v>
      </c>
      <c r="H92" s="35">
        <f t="shared" si="41"/>
        <v>2.125</v>
      </c>
    </row>
    <row r="93" spans="1:8" s="11" customFormat="1" ht="18" customHeight="1" x14ac:dyDescent="0.35">
      <c r="B93" s="132" t="s">
        <v>23</v>
      </c>
      <c r="C93" s="24">
        <v>19</v>
      </c>
      <c r="D93" s="24">
        <v>11</v>
      </c>
      <c r="E93" s="30">
        <f t="shared" si="42"/>
        <v>0.57894736842105265</v>
      </c>
      <c r="F93" s="24">
        <v>14</v>
      </c>
      <c r="G93" s="36">
        <f t="shared" si="40"/>
        <v>1.3571428571428572</v>
      </c>
      <c r="H93" s="35">
        <f t="shared" si="41"/>
        <v>0.7857142857142857</v>
      </c>
    </row>
    <row r="94" spans="1:8" s="11" customFormat="1" ht="18" hidden="1" customHeight="1" x14ac:dyDescent="0.35">
      <c r="A94" s="11">
        <v>5</v>
      </c>
      <c r="B94" s="132" t="s">
        <v>30</v>
      </c>
      <c r="C94" s="24"/>
      <c r="D94" s="24"/>
      <c r="E94" s="30" t="str">
        <f t="shared" si="42"/>
        <v>-</v>
      </c>
      <c r="F94" s="24"/>
      <c r="G94" s="36" t="str">
        <f t="shared" si="40"/>
        <v>-</v>
      </c>
      <c r="H94" s="35" t="str">
        <f t="shared" si="41"/>
        <v>-</v>
      </c>
    </row>
    <row r="95" spans="1:8" s="11" customFormat="1" ht="18" customHeight="1" x14ac:dyDescent="0.35">
      <c r="A95" s="11">
        <v>5</v>
      </c>
      <c r="B95" s="133" t="s">
        <v>8</v>
      </c>
      <c r="C95" s="39">
        <f>SUM(C86:C93)</f>
        <v>7831</v>
      </c>
      <c r="D95" s="39">
        <f>SUM(D86:D93)</f>
        <v>1521</v>
      </c>
      <c r="E95" s="40">
        <f>IFERROR(D95/C95,"-")</f>
        <v>0.19422806793512962</v>
      </c>
      <c r="F95" s="39">
        <f>SUM(F86:F93)</f>
        <v>733</v>
      </c>
      <c r="G95" s="41">
        <f>IFERROR(C95/F95,"-")</f>
        <v>10.683492496589359</v>
      </c>
      <c r="H95" s="42">
        <f>IFERROR(D95/F95,"-")</f>
        <v>2.0750341064120055</v>
      </c>
    </row>
    <row r="96" spans="1:8" ht="10" customHeight="1" x14ac:dyDescent="0.35"/>
    <row r="97" spans="1:8" ht="24" customHeight="1" x14ac:dyDescent="0.35">
      <c r="B97" s="61" t="s">
        <v>51</v>
      </c>
      <c r="C97" s="55"/>
      <c r="D97" s="55"/>
      <c r="E97" s="55"/>
      <c r="F97" s="55"/>
      <c r="G97" s="55"/>
      <c r="H97" s="56"/>
    </row>
    <row r="98" spans="1:8" s="11" customFormat="1" ht="18" customHeight="1" x14ac:dyDescent="0.35">
      <c r="A98" s="11">
        <v>1</v>
      </c>
      <c r="B98" s="132" t="s">
        <v>16</v>
      </c>
      <c r="C98" s="24">
        <v>2377</v>
      </c>
      <c r="D98" s="24">
        <v>408</v>
      </c>
      <c r="E98" s="30">
        <f t="shared" ref="E98" si="43">IFERROR(D98/C98,"-")</f>
        <v>0.17164493058477073</v>
      </c>
      <c r="F98" s="24">
        <v>182</v>
      </c>
      <c r="G98" s="36">
        <f>IFERROR(C98/F98,"-")</f>
        <v>13.06043956043956</v>
      </c>
      <c r="H98" s="35">
        <f>IFERROR(D98/F98,"-")</f>
        <v>2.2417582417582418</v>
      </c>
    </row>
    <row r="99" spans="1:8" s="11" customFormat="1" ht="18" customHeight="1" x14ac:dyDescent="0.35">
      <c r="B99" s="132" t="s">
        <v>17</v>
      </c>
      <c r="C99" s="24">
        <v>51</v>
      </c>
      <c r="D99" s="24">
        <v>20</v>
      </c>
      <c r="E99" s="30">
        <f>IFERROR(D99/C99,"-")</f>
        <v>0.39215686274509803</v>
      </c>
      <c r="F99" s="24">
        <v>50</v>
      </c>
      <c r="G99" s="36">
        <f t="shared" ref="G99:G106" si="44">IFERROR(C99/F99,"-")</f>
        <v>1.02</v>
      </c>
      <c r="H99" s="35">
        <f t="shared" ref="H99:H106" si="45">IFERROR(D99/F99,"-")</f>
        <v>0.4</v>
      </c>
    </row>
    <row r="100" spans="1:8" s="11" customFormat="1" ht="18" customHeight="1" x14ac:dyDescent="0.35">
      <c r="B100" s="132" t="s">
        <v>18</v>
      </c>
      <c r="C100" s="24">
        <v>52</v>
      </c>
      <c r="D100" s="24">
        <v>11</v>
      </c>
      <c r="E100" s="30">
        <f t="shared" ref="E100:E106" si="46">IFERROR(D100/C100,"-")</f>
        <v>0.21153846153846154</v>
      </c>
      <c r="F100" s="24">
        <v>33</v>
      </c>
      <c r="G100" s="36">
        <f t="shared" si="44"/>
        <v>1.5757575757575757</v>
      </c>
      <c r="H100" s="35">
        <f t="shared" si="45"/>
        <v>0.33333333333333331</v>
      </c>
    </row>
    <row r="101" spans="1:8" s="11" customFormat="1" ht="18" customHeight="1" x14ac:dyDescent="0.35">
      <c r="B101" s="132" t="s">
        <v>19</v>
      </c>
      <c r="C101" s="24">
        <v>1133</v>
      </c>
      <c r="D101" s="24">
        <v>214</v>
      </c>
      <c r="E101" s="30">
        <f t="shared" si="46"/>
        <v>0.18887908208296558</v>
      </c>
      <c r="F101" s="24">
        <v>97</v>
      </c>
      <c r="G101" s="36">
        <f t="shared" si="44"/>
        <v>11.68041237113402</v>
      </c>
      <c r="H101" s="35">
        <f t="shared" si="45"/>
        <v>2.2061855670103094</v>
      </c>
    </row>
    <row r="102" spans="1:8" s="11" customFormat="1" ht="18" customHeight="1" x14ac:dyDescent="0.35">
      <c r="A102" s="11">
        <v>2</v>
      </c>
      <c r="B102" s="132" t="s">
        <v>20</v>
      </c>
      <c r="C102" s="24">
        <v>991</v>
      </c>
      <c r="D102" s="24">
        <v>217</v>
      </c>
      <c r="E102" s="30">
        <f t="shared" si="46"/>
        <v>0.21897073662966701</v>
      </c>
      <c r="F102" s="24">
        <v>90</v>
      </c>
      <c r="G102" s="36">
        <f t="shared" si="44"/>
        <v>11.011111111111111</v>
      </c>
      <c r="H102" s="35">
        <f t="shared" si="45"/>
        <v>2.411111111111111</v>
      </c>
    </row>
    <row r="103" spans="1:8" s="11" customFormat="1" ht="18" customHeight="1" x14ac:dyDescent="0.35">
      <c r="A103" s="11">
        <v>3</v>
      </c>
      <c r="B103" s="132" t="s">
        <v>21</v>
      </c>
      <c r="C103" s="24">
        <v>1475</v>
      </c>
      <c r="D103" s="24">
        <v>301</v>
      </c>
      <c r="E103" s="30">
        <f t="shared" si="46"/>
        <v>0.20406779661016949</v>
      </c>
      <c r="F103" s="24">
        <v>111</v>
      </c>
      <c r="G103" s="36">
        <f t="shared" si="44"/>
        <v>13.288288288288289</v>
      </c>
      <c r="H103" s="35">
        <f t="shared" si="45"/>
        <v>2.7117117117117115</v>
      </c>
    </row>
    <row r="104" spans="1:8" s="11" customFormat="1" ht="18" customHeight="1" x14ac:dyDescent="0.35">
      <c r="A104" s="11">
        <v>4</v>
      </c>
      <c r="B104" s="132" t="s">
        <v>22</v>
      </c>
      <c r="C104" s="24">
        <v>1532</v>
      </c>
      <c r="D104" s="24">
        <v>335</v>
      </c>
      <c r="E104" s="30">
        <f t="shared" si="46"/>
        <v>0.21866840731070497</v>
      </c>
      <c r="F104" s="24">
        <v>154</v>
      </c>
      <c r="G104" s="36">
        <f t="shared" si="44"/>
        <v>9.9480519480519476</v>
      </c>
      <c r="H104" s="35">
        <f t="shared" si="45"/>
        <v>2.1753246753246751</v>
      </c>
    </row>
    <row r="105" spans="1:8" s="11" customFormat="1" ht="18" customHeight="1" x14ac:dyDescent="0.35">
      <c r="B105" s="132" t="s">
        <v>23</v>
      </c>
      <c r="C105" s="24">
        <v>118</v>
      </c>
      <c r="D105" s="24">
        <v>6</v>
      </c>
      <c r="E105" s="30">
        <f t="shared" si="46"/>
        <v>5.0847457627118647E-2</v>
      </c>
      <c r="F105" s="24">
        <v>14</v>
      </c>
      <c r="G105" s="36">
        <f t="shared" si="44"/>
        <v>8.4285714285714288</v>
      </c>
      <c r="H105" s="35">
        <f t="shared" si="45"/>
        <v>0.42857142857142855</v>
      </c>
    </row>
    <row r="106" spans="1:8" s="11" customFormat="1" ht="18" hidden="1" customHeight="1" x14ac:dyDescent="0.35">
      <c r="A106" s="11">
        <v>5</v>
      </c>
      <c r="B106" s="132" t="s">
        <v>30</v>
      </c>
      <c r="C106" s="24"/>
      <c r="D106" s="24"/>
      <c r="E106" s="30" t="str">
        <f t="shared" si="46"/>
        <v>-</v>
      </c>
      <c r="F106" s="24"/>
      <c r="G106" s="36" t="str">
        <f t="shared" si="44"/>
        <v>-</v>
      </c>
      <c r="H106" s="35" t="str">
        <f t="shared" si="45"/>
        <v>-</v>
      </c>
    </row>
    <row r="107" spans="1:8" s="11" customFormat="1" ht="18" customHeight="1" x14ac:dyDescent="0.35">
      <c r="A107" s="11">
        <v>5</v>
      </c>
      <c r="B107" s="133" t="s">
        <v>8</v>
      </c>
      <c r="C107" s="39">
        <f>SUM(C98:C105)</f>
        <v>7729</v>
      </c>
      <c r="D107" s="39">
        <f>SUM(D98:D105)</f>
        <v>1512</v>
      </c>
      <c r="E107" s="40">
        <f>IFERROR(D107/C107,"-")</f>
        <v>0.19562685987838013</v>
      </c>
      <c r="F107" s="39">
        <f>SUM(F98:F105)</f>
        <v>731</v>
      </c>
      <c r="G107" s="41">
        <f>IFERROR(C107/F107,"-")</f>
        <v>10.573187414500683</v>
      </c>
      <c r="H107" s="42">
        <f>IFERROR(D107/F107,"-")</f>
        <v>2.0683994528043774</v>
      </c>
    </row>
    <row r="108" spans="1:8" ht="10" customHeight="1" x14ac:dyDescent="0.35"/>
    <row r="109" spans="1:8" ht="24" customHeight="1" x14ac:dyDescent="0.35">
      <c r="B109" s="61" t="s">
        <v>52</v>
      </c>
      <c r="C109" s="55"/>
      <c r="D109" s="55"/>
      <c r="E109" s="55"/>
      <c r="F109" s="55"/>
      <c r="G109" s="55"/>
      <c r="H109" s="56"/>
    </row>
    <row r="110" spans="1:8" s="11" customFormat="1" ht="18" customHeight="1" x14ac:dyDescent="0.35">
      <c r="A110" s="11">
        <v>1</v>
      </c>
      <c r="B110" s="132" t="s">
        <v>16</v>
      </c>
      <c r="C110" s="24">
        <v>2377</v>
      </c>
      <c r="D110" s="24">
        <v>431</v>
      </c>
      <c r="E110" s="30">
        <f t="shared" ref="E110" si="47">IFERROR(D110/C110,"-")</f>
        <v>0.18132099284812789</v>
      </c>
      <c r="F110" s="24">
        <v>182</v>
      </c>
      <c r="G110" s="36">
        <f>IFERROR(C110/F110,"-")</f>
        <v>13.06043956043956</v>
      </c>
      <c r="H110" s="35">
        <f>IFERROR(D110/F110,"-")</f>
        <v>2.3681318681318682</v>
      </c>
    </row>
    <row r="111" spans="1:8" s="11" customFormat="1" ht="18" customHeight="1" x14ac:dyDescent="0.35">
      <c r="B111" s="132" t="s">
        <v>17</v>
      </c>
      <c r="C111" s="24">
        <v>59</v>
      </c>
      <c r="D111" s="24">
        <v>17</v>
      </c>
      <c r="E111" s="30">
        <f>IFERROR(D111/C111,"-")</f>
        <v>0.28813559322033899</v>
      </c>
      <c r="F111" s="24">
        <v>50</v>
      </c>
      <c r="G111" s="36">
        <f t="shared" ref="G111:G118" si="48">IFERROR(C111/F111,"-")</f>
        <v>1.18</v>
      </c>
      <c r="H111" s="35">
        <f t="shared" ref="H111:H118" si="49">IFERROR(D111/F111,"-")</f>
        <v>0.34</v>
      </c>
    </row>
    <row r="112" spans="1:8" s="11" customFormat="1" ht="18" customHeight="1" x14ac:dyDescent="0.35">
      <c r="B112" s="132" t="s">
        <v>18</v>
      </c>
      <c r="C112" s="24">
        <v>48</v>
      </c>
      <c r="D112" s="24">
        <v>6</v>
      </c>
      <c r="E112" s="30">
        <f t="shared" ref="E112:E118" si="50">IFERROR(D112/C112,"-")</f>
        <v>0.125</v>
      </c>
      <c r="F112" s="24">
        <v>32</v>
      </c>
      <c r="G112" s="36">
        <f t="shared" si="48"/>
        <v>1.5</v>
      </c>
      <c r="H112" s="35">
        <f t="shared" si="49"/>
        <v>0.1875</v>
      </c>
    </row>
    <row r="113" spans="1:8" s="11" customFormat="1" ht="18" customHeight="1" x14ac:dyDescent="0.35">
      <c r="B113" s="132" t="s">
        <v>19</v>
      </c>
      <c r="C113" s="24">
        <v>1101</v>
      </c>
      <c r="D113" s="24">
        <v>231</v>
      </c>
      <c r="E113" s="30">
        <f t="shared" si="50"/>
        <v>0.2098092643051771</v>
      </c>
      <c r="F113" s="24">
        <v>99</v>
      </c>
      <c r="G113" s="36">
        <f t="shared" si="48"/>
        <v>11.121212121212121</v>
      </c>
      <c r="H113" s="35">
        <f t="shared" si="49"/>
        <v>2.3333333333333335</v>
      </c>
    </row>
    <row r="114" spans="1:8" s="11" customFormat="1" ht="18" customHeight="1" x14ac:dyDescent="0.35">
      <c r="A114" s="11">
        <v>2</v>
      </c>
      <c r="B114" s="132" t="s">
        <v>20</v>
      </c>
      <c r="C114" s="24">
        <v>1094</v>
      </c>
      <c r="D114" s="24">
        <v>245</v>
      </c>
      <c r="E114" s="30">
        <f t="shared" si="50"/>
        <v>0.22394881170018283</v>
      </c>
      <c r="F114" s="24">
        <v>90</v>
      </c>
      <c r="G114" s="36">
        <f t="shared" si="48"/>
        <v>12.155555555555555</v>
      </c>
      <c r="H114" s="35">
        <f t="shared" si="49"/>
        <v>2.7222222222222223</v>
      </c>
    </row>
    <row r="115" spans="1:8" s="11" customFormat="1" ht="18" customHeight="1" x14ac:dyDescent="0.35">
      <c r="A115" s="11">
        <v>3</v>
      </c>
      <c r="B115" s="132" t="s">
        <v>21</v>
      </c>
      <c r="C115" s="24">
        <v>1583</v>
      </c>
      <c r="D115" s="24">
        <v>320</v>
      </c>
      <c r="E115" s="30">
        <f t="shared" si="50"/>
        <v>0.20214782059380923</v>
      </c>
      <c r="F115" s="24">
        <v>109</v>
      </c>
      <c r="G115" s="36">
        <f t="shared" si="48"/>
        <v>14.522935779816514</v>
      </c>
      <c r="H115" s="35">
        <f t="shared" si="49"/>
        <v>2.9357798165137616</v>
      </c>
    </row>
    <row r="116" spans="1:8" s="11" customFormat="1" ht="19" customHeight="1" x14ac:dyDescent="0.35">
      <c r="A116" s="11">
        <v>4</v>
      </c>
      <c r="B116" s="132" t="s">
        <v>22</v>
      </c>
      <c r="C116" s="24">
        <v>1690</v>
      </c>
      <c r="D116" s="24">
        <v>385</v>
      </c>
      <c r="E116" s="30">
        <f t="shared" si="50"/>
        <v>0.22781065088757396</v>
      </c>
      <c r="F116" s="24">
        <v>154</v>
      </c>
      <c r="G116" s="36">
        <f t="shared" si="48"/>
        <v>10.974025974025974</v>
      </c>
      <c r="H116" s="35">
        <f t="shared" si="49"/>
        <v>2.5</v>
      </c>
    </row>
    <row r="117" spans="1:8" s="11" customFormat="1" ht="19" customHeight="1" x14ac:dyDescent="0.35">
      <c r="B117" s="132" t="s">
        <v>23</v>
      </c>
      <c r="C117" s="24">
        <v>184</v>
      </c>
      <c r="D117" s="24">
        <v>12</v>
      </c>
      <c r="E117" s="30">
        <f t="shared" si="50"/>
        <v>6.5217391304347824E-2</v>
      </c>
      <c r="F117" s="24">
        <v>15</v>
      </c>
      <c r="G117" s="36">
        <f t="shared" si="48"/>
        <v>12.266666666666667</v>
      </c>
      <c r="H117" s="35">
        <f t="shared" si="49"/>
        <v>0.8</v>
      </c>
    </row>
    <row r="118" spans="1:8" s="11" customFormat="1" ht="18" hidden="1" customHeight="1" x14ac:dyDescent="0.35">
      <c r="A118" s="11">
        <v>5</v>
      </c>
      <c r="B118" s="132" t="s">
        <v>30</v>
      </c>
      <c r="C118" s="24"/>
      <c r="D118" s="24"/>
      <c r="E118" s="30" t="str">
        <f t="shared" si="50"/>
        <v>-</v>
      </c>
      <c r="F118" s="24"/>
      <c r="G118" s="36" t="str">
        <f t="shared" si="48"/>
        <v>-</v>
      </c>
      <c r="H118" s="35" t="str">
        <f t="shared" si="49"/>
        <v>-</v>
      </c>
    </row>
    <row r="119" spans="1:8" s="11" customFormat="1" ht="18" customHeight="1" x14ac:dyDescent="0.35">
      <c r="A119" s="11">
        <v>5</v>
      </c>
      <c r="B119" s="133" t="s">
        <v>8</v>
      </c>
      <c r="C119" s="39">
        <f>SUM(C110:C117)</f>
        <v>8136</v>
      </c>
      <c r="D119" s="39">
        <f>SUM(D110:D117)</f>
        <v>1647</v>
      </c>
      <c r="E119" s="40">
        <f>IFERROR(D119/C119,"-")</f>
        <v>0.20243362831858408</v>
      </c>
      <c r="F119" s="39">
        <f>SUM(F110:F117)</f>
        <v>731</v>
      </c>
      <c r="G119" s="41">
        <f>IFERROR(C119/F119,"-")</f>
        <v>11.129958960328317</v>
      </c>
      <c r="H119" s="42">
        <f>IFERROR(D119/F119,"-")</f>
        <v>2.2530779753761969</v>
      </c>
    </row>
    <row r="120" spans="1:8" ht="10" customHeight="1" x14ac:dyDescent="0.35"/>
    <row r="121" spans="1:8" ht="24" customHeight="1" x14ac:dyDescent="0.35">
      <c r="B121" s="61" t="s">
        <v>53</v>
      </c>
      <c r="C121" s="55"/>
      <c r="D121" s="55"/>
      <c r="E121" s="55"/>
      <c r="F121" s="55"/>
      <c r="G121" s="55"/>
      <c r="H121" s="56"/>
    </row>
    <row r="122" spans="1:8" s="11" customFormat="1" ht="18" customHeight="1" x14ac:dyDescent="0.35">
      <c r="A122" s="11">
        <v>1</v>
      </c>
      <c r="B122" s="132" t="s">
        <v>16</v>
      </c>
      <c r="C122" s="24">
        <v>2463</v>
      </c>
      <c r="D122" s="24">
        <v>402</v>
      </c>
      <c r="E122" s="30">
        <f t="shared" ref="E122" si="51">IFERROR(D122/C122,"-")</f>
        <v>0.16321559074299635</v>
      </c>
      <c r="F122" s="24">
        <v>185</v>
      </c>
      <c r="G122" s="36">
        <f>IFERROR(C122/F122,"-")</f>
        <v>13.313513513513513</v>
      </c>
      <c r="H122" s="35">
        <f>IFERROR(D122/F122,"-")</f>
        <v>2.172972972972973</v>
      </c>
    </row>
    <row r="123" spans="1:8" s="11" customFormat="1" ht="18" customHeight="1" x14ac:dyDescent="0.35">
      <c r="B123" s="132" t="s">
        <v>17</v>
      </c>
      <c r="C123" s="24">
        <v>50</v>
      </c>
      <c r="D123" s="24">
        <v>20</v>
      </c>
      <c r="E123" s="30">
        <f>IFERROR(D123/C123,"-")</f>
        <v>0.4</v>
      </c>
      <c r="F123" s="24">
        <v>50</v>
      </c>
      <c r="G123" s="36">
        <f t="shared" ref="G123:G130" si="52">IFERROR(C123/F123,"-")</f>
        <v>1</v>
      </c>
      <c r="H123" s="35">
        <f t="shared" ref="H123:H130" si="53">IFERROR(D123/F123,"-")</f>
        <v>0.4</v>
      </c>
    </row>
    <row r="124" spans="1:8" s="11" customFormat="1" ht="18" customHeight="1" x14ac:dyDescent="0.35">
      <c r="B124" s="132" t="s">
        <v>18</v>
      </c>
      <c r="C124" s="24">
        <v>49</v>
      </c>
      <c r="D124" s="24">
        <v>18</v>
      </c>
      <c r="E124" s="30">
        <f t="shared" ref="E124:E130" si="54">IFERROR(D124/C124,"-")</f>
        <v>0.36734693877551022</v>
      </c>
      <c r="F124" s="24">
        <v>32</v>
      </c>
      <c r="G124" s="36">
        <f t="shared" si="52"/>
        <v>1.53125</v>
      </c>
      <c r="H124" s="35">
        <f t="shared" si="53"/>
        <v>0.5625</v>
      </c>
    </row>
    <row r="125" spans="1:8" s="11" customFormat="1" ht="18" customHeight="1" x14ac:dyDescent="0.35">
      <c r="B125" s="132" t="s">
        <v>19</v>
      </c>
      <c r="C125" s="24">
        <v>1101</v>
      </c>
      <c r="D125" s="24">
        <v>219</v>
      </c>
      <c r="E125" s="30">
        <f t="shared" si="54"/>
        <v>0.1989100817438692</v>
      </c>
      <c r="F125" s="24">
        <v>96</v>
      </c>
      <c r="G125" s="36">
        <f t="shared" si="52"/>
        <v>11.46875</v>
      </c>
      <c r="H125" s="35">
        <f t="shared" si="53"/>
        <v>2.28125</v>
      </c>
    </row>
    <row r="126" spans="1:8" s="11" customFormat="1" ht="18" customHeight="1" x14ac:dyDescent="0.35">
      <c r="A126" s="11">
        <v>2</v>
      </c>
      <c r="B126" s="132" t="s">
        <v>20</v>
      </c>
      <c r="C126" s="24">
        <v>1053</v>
      </c>
      <c r="D126" s="24">
        <v>234</v>
      </c>
      <c r="E126" s="30">
        <f t="shared" si="54"/>
        <v>0.22222222222222221</v>
      </c>
      <c r="F126" s="24">
        <v>90</v>
      </c>
      <c r="G126" s="36">
        <f t="shared" si="52"/>
        <v>11.7</v>
      </c>
      <c r="H126" s="35">
        <f t="shared" si="53"/>
        <v>2.6</v>
      </c>
    </row>
    <row r="127" spans="1:8" s="11" customFormat="1" ht="18" customHeight="1" x14ac:dyDescent="0.35">
      <c r="A127" s="11">
        <v>3</v>
      </c>
      <c r="B127" s="132" t="s">
        <v>21</v>
      </c>
      <c r="C127" s="24">
        <v>1539</v>
      </c>
      <c r="D127" s="24">
        <v>311</v>
      </c>
      <c r="E127" s="30">
        <f t="shared" si="54"/>
        <v>0.20207927225471084</v>
      </c>
      <c r="F127" s="24">
        <v>105</v>
      </c>
      <c r="G127" s="36">
        <f t="shared" si="52"/>
        <v>14.657142857142857</v>
      </c>
      <c r="H127" s="35">
        <f t="shared" si="53"/>
        <v>2.961904761904762</v>
      </c>
    </row>
    <row r="128" spans="1:8" s="11" customFormat="1" ht="18" customHeight="1" x14ac:dyDescent="0.35">
      <c r="A128" s="11">
        <v>4</v>
      </c>
      <c r="B128" s="132" t="s">
        <v>22</v>
      </c>
      <c r="C128" s="24">
        <v>1581</v>
      </c>
      <c r="D128" s="24">
        <v>378</v>
      </c>
      <c r="E128" s="30">
        <f t="shared" si="54"/>
        <v>0.23908918406072105</v>
      </c>
      <c r="F128" s="24">
        <v>155</v>
      </c>
      <c r="G128" s="36">
        <f t="shared" si="52"/>
        <v>10.199999999999999</v>
      </c>
      <c r="H128" s="35">
        <f t="shared" si="53"/>
        <v>2.4387096774193546</v>
      </c>
    </row>
    <row r="129" spans="1:8" s="11" customFormat="1" ht="18" customHeight="1" x14ac:dyDescent="0.35">
      <c r="B129" s="132" t="s">
        <v>23</v>
      </c>
      <c r="C129" s="24">
        <v>223</v>
      </c>
      <c r="D129" s="24">
        <v>11</v>
      </c>
      <c r="E129" s="30">
        <f t="shared" si="54"/>
        <v>4.9327354260089683E-2</v>
      </c>
      <c r="F129" s="24">
        <v>14</v>
      </c>
      <c r="G129" s="36">
        <f t="shared" si="52"/>
        <v>15.928571428571429</v>
      </c>
      <c r="H129" s="35">
        <f t="shared" si="53"/>
        <v>0.7857142857142857</v>
      </c>
    </row>
    <row r="130" spans="1:8" s="11" customFormat="1" ht="18" hidden="1" customHeight="1" x14ac:dyDescent="0.35">
      <c r="A130" s="11">
        <v>5</v>
      </c>
      <c r="B130" s="132" t="s">
        <v>30</v>
      </c>
      <c r="C130" s="24"/>
      <c r="D130" s="24"/>
      <c r="E130" s="30" t="str">
        <f t="shared" si="54"/>
        <v>-</v>
      </c>
      <c r="F130" s="24"/>
      <c r="G130" s="36" t="str">
        <f t="shared" si="52"/>
        <v>-</v>
      </c>
      <c r="H130" s="35" t="str">
        <f t="shared" si="53"/>
        <v>-</v>
      </c>
    </row>
    <row r="131" spans="1:8" s="11" customFormat="1" ht="18" customHeight="1" x14ac:dyDescent="0.35">
      <c r="A131" s="11">
        <v>5</v>
      </c>
      <c r="B131" s="133" t="s">
        <v>8</v>
      </c>
      <c r="C131" s="39">
        <f>SUM(C122:C129)</f>
        <v>8059</v>
      </c>
      <c r="D131" s="39">
        <f>SUM(D122:D129)</f>
        <v>1593</v>
      </c>
      <c r="E131" s="40">
        <f>IFERROR(D131/C131,"-")</f>
        <v>0.19766720436778756</v>
      </c>
      <c r="F131" s="39">
        <f>SUM(F122:F129)</f>
        <v>727</v>
      </c>
      <c r="G131" s="41">
        <f>IFERROR(C131/F131,"-")</f>
        <v>11.085281980742778</v>
      </c>
      <c r="H131" s="42">
        <f>IFERROR(D131/F131,"-")</f>
        <v>2.1911966987620359</v>
      </c>
    </row>
    <row r="132" spans="1:8" ht="10" customHeight="1" x14ac:dyDescent="0.35"/>
    <row r="133" spans="1:8" ht="24" customHeight="1" x14ac:dyDescent="0.35">
      <c r="B133" s="61" t="s">
        <v>54</v>
      </c>
      <c r="C133" s="55"/>
      <c r="D133" s="55"/>
      <c r="E133" s="55"/>
      <c r="F133" s="55"/>
      <c r="G133" s="55"/>
      <c r="H133" s="56"/>
    </row>
    <row r="134" spans="1:8" s="11" customFormat="1" ht="18" customHeight="1" x14ac:dyDescent="0.35">
      <c r="A134" s="11">
        <v>1</v>
      </c>
      <c r="B134" s="132" t="s">
        <v>16</v>
      </c>
      <c r="C134" s="24">
        <v>2443</v>
      </c>
      <c r="D134" s="24">
        <v>414</v>
      </c>
      <c r="E134" s="30">
        <f t="shared" ref="E134" si="55">IFERROR(D134/C134,"-")</f>
        <v>0.16946377404830126</v>
      </c>
      <c r="F134" s="24">
        <v>184</v>
      </c>
      <c r="G134" s="36">
        <f>IFERROR(C134/F134,"-")</f>
        <v>13.277173913043478</v>
      </c>
      <c r="H134" s="35">
        <f>IFERROR(D134/F134,"-")</f>
        <v>2.25</v>
      </c>
    </row>
    <row r="135" spans="1:8" s="11" customFormat="1" ht="18" customHeight="1" x14ac:dyDescent="0.35">
      <c r="B135" s="132" t="s">
        <v>17</v>
      </c>
      <c r="C135" s="24">
        <v>28</v>
      </c>
      <c r="D135" s="24">
        <v>9</v>
      </c>
      <c r="E135" s="30">
        <f>IFERROR(D135/C135,"-")</f>
        <v>0.32142857142857145</v>
      </c>
      <c r="F135" s="24">
        <v>51</v>
      </c>
      <c r="G135" s="36">
        <f t="shared" ref="G135:G142" si="56">IFERROR(C135/F135,"-")</f>
        <v>0.5490196078431373</v>
      </c>
      <c r="H135" s="35">
        <f t="shared" ref="H135:H142" si="57">IFERROR(D135/F135,"-")</f>
        <v>0.17647058823529413</v>
      </c>
    </row>
    <row r="136" spans="1:8" s="11" customFormat="1" ht="18" customHeight="1" x14ac:dyDescent="0.35">
      <c r="B136" s="132" t="s">
        <v>18</v>
      </c>
      <c r="C136" s="24">
        <v>57</v>
      </c>
      <c r="D136" s="24">
        <v>13</v>
      </c>
      <c r="E136" s="30">
        <f t="shared" ref="E136:E142" si="58">IFERROR(D136/C136,"-")</f>
        <v>0.22807017543859648</v>
      </c>
      <c r="F136" s="24">
        <v>23</v>
      </c>
      <c r="G136" s="36">
        <f t="shared" si="56"/>
        <v>2.4782608695652173</v>
      </c>
      <c r="H136" s="35">
        <f t="shared" si="57"/>
        <v>0.56521739130434778</v>
      </c>
    </row>
    <row r="137" spans="1:8" s="11" customFormat="1" ht="18" customHeight="1" x14ac:dyDescent="0.35">
      <c r="B137" s="132" t="s">
        <v>19</v>
      </c>
      <c r="C137" s="24">
        <v>1355</v>
      </c>
      <c r="D137" s="24">
        <v>254</v>
      </c>
      <c r="E137" s="30">
        <f t="shared" si="58"/>
        <v>0.18745387453874537</v>
      </c>
      <c r="F137" s="24">
        <v>98</v>
      </c>
      <c r="G137" s="36">
        <f t="shared" si="56"/>
        <v>13.826530612244898</v>
      </c>
      <c r="H137" s="35">
        <f t="shared" si="57"/>
        <v>2.5918367346938775</v>
      </c>
    </row>
    <row r="138" spans="1:8" s="11" customFormat="1" ht="18" customHeight="1" x14ac:dyDescent="0.35">
      <c r="A138" s="11">
        <v>2</v>
      </c>
      <c r="B138" s="132" t="s">
        <v>20</v>
      </c>
      <c r="C138" s="24">
        <v>1119</v>
      </c>
      <c r="D138" s="24">
        <v>265</v>
      </c>
      <c r="E138" s="30">
        <f t="shared" si="58"/>
        <v>0.23681858802502234</v>
      </c>
      <c r="F138" s="24">
        <v>86</v>
      </c>
      <c r="G138" s="36">
        <f t="shared" si="56"/>
        <v>13.011627906976743</v>
      </c>
      <c r="H138" s="35">
        <f t="shared" si="57"/>
        <v>3.0813953488372094</v>
      </c>
    </row>
    <row r="139" spans="1:8" s="11" customFormat="1" ht="18" customHeight="1" x14ac:dyDescent="0.35">
      <c r="A139" s="11">
        <v>3</v>
      </c>
      <c r="B139" s="132" t="s">
        <v>21</v>
      </c>
      <c r="C139" s="24">
        <v>1649</v>
      </c>
      <c r="D139" s="24">
        <v>288</v>
      </c>
      <c r="E139" s="30">
        <f t="shared" si="58"/>
        <v>0.17465130382049726</v>
      </c>
      <c r="F139" s="24">
        <v>107</v>
      </c>
      <c r="G139" s="36">
        <f t="shared" si="56"/>
        <v>15.411214953271028</v>
      </c>
      <c r="H139" s="35">
        <f t="shared" si="57"/>
        <v>2.6915887850467288</v>
      </c>
    </row>
    <row r="140" spans="1:8" s="11" customFormat="1" ht="18" customHeight="1" x14ac:dyDescent="0.35">
      <c r="A140" s="11">
        <v>4</v>
      </c>
      <c r="B140" s="132" t="s">
        <v>22</v>
      </c>
      <c r="C140" s="24">
        <v>1660</v>
      </c>
      <c r="D140" s="24">
        <v>381</v>
      </c>
      <c r="E140" s="30">
        <f t="shared" si="58"/>
        <v>0.22951807228915663</v>
      </c>
      <c r="F140" s="24">
        <v>153</v>
      </c>
      <c r="G140" s="36">
        <f t="shared" si="56"/>
        <v>10.84967320261438</v>
      </c>
      <c r="H140" s="35">
        <f t="shared" si="57"/>
        <v>2.4901960784313726</v>
      </c>
    </row>
    <row r="141" spans="1:8" s="11" customFormat="1" ht="18" customHeight="1" x14ac:dyDescent="0.35">
      <c r="B141" s="132" t="s">
        <v>23</v>
      </c>
      <c r="C141" s="24">
        <v>222</v>
      </c>
      <c r="D141" s="24">
        <v>10</v>
      </c>
      <c r="E141" s="30">
        <f t="shared" si="58"/>
        <v>4.5045045045045043E-2</v>
      </c>
      <c r="F141" s="24">
        <v>14</v>
      </c>
      <c r="G141" s="36">
        <f t="shared" si="56"/>
        <v>15.857142857142858</v>
      </c>
      <c r="H141" s="35">
        <f t="shared" si="57"/>
        <v>0.7142857142857143</v>
      </c>
    </row>
    <row r="142" spans="1:8" s="11" customFormat="1" ht="18" hidden="1" customHeight="1" x14ac:dyDescent="0.35">
      <c r="A142" s="11">
        <v>5</v>
      </c>
      <c r="B142" s="132" t="s">
        <v>30</v>
      </c>
      <c r="C142" s="24"/>
      <c r="D142" s="24"/>
      <c r="E142" s="30" t="str">
        <f t="shared" si="58"/>
        <v>-</v>
      </c>
      <c r="F142" s="24"/>
      <c r="G142" s="36" t="str">
        <f t="shared" si="56"/>
        <v>-</v>
      </c>
      <c r="H142" s="35" t="str">
        <f t="shared" si="57"/>
        <v>-</v>
      </c>
    </row>
    <row r="143" spans="1:8" s="11" customFormat="1" ht="18" customHeight="1" x14ac:dyDescent="0.35">
      <c r="A143" s="11">
        <v>5</v>
      </c>
      <c r="B143" s="133" t="s">
        <v>8</v>
      </c>
      <c r="C143" s="39">
        <f>SUM(C134:C141)</f>
        <v>8533</v>
      </c>
      <c r="D143" s="39">
        <f>SUM(D134:D141)</f>
        <v>1634</v>
      </c>
      <c r="E143" s="40">
        <f>IFERROR(D143/C143,"-")</f>
        <v>0.19149185515059183</v>
      </c>
      <c r="F143" s="39">
        <f>SUM(F134:F141)</f>
        <v>716</v>
      </c>
      <c r="G143" s="41">
        <f>IFERROR(C143/F143,"-")</f>
        <v>11.917597765363128</v>
      </c>
      <c r="H143" s="42">
        <f>IFERROR(D143/F143,"-")</f>
        <v>2.2821229050279328</v>
      </c>
    </row>
    <row r="144" spans="1:8" ht="10" customHeight="1" x14ac:dyDescent="0.35"/>
    <row r="145" spans="1:8" ht="24" customHeight="1" x14ac:dyDescent="0.35">
      <c r="B145" s="61" t="s">
        <v>55</v>
      </c>
      <c r="C145" s="55"/>
      <c r="D145" s="55"/>
      <c r="E145" s="55"/>
      <c r="F145" s="55"/>
      <c r="G145" s="55"/>
      <c r="H145" s="56"/>
    </row>
    <row r="146" spans="1:8" s="11" customFormat="1" ht="18" customHeight="1" x14ac:dyDescent="0.35">
      <c r="A146" s="11">
        <v>1</v>
      </c>
      <c r="B146" s="132" t="s">
        <v>16</v>
      </c>
      <c r="C146" s="24">
        <v>2483</v>
      </c>
      <c r="D146" s="24">
        <v>393</v>
      </c>
      <c r="E146" s="30">
        <f t="shared" ref="E146" si="59">IFERROR(D146/C146,"-")</f>
        <v>0.15827627869512687</v>
      </c>
      <c r="F146" s="24">
        <v>190</v>
      </c>
      <c r="G146" s="36">
        <f>IFERROR(C146/F146,"-")</f>
        <v>13.06842105263158</v>
      </c>
      <c r="H146" s="35">
        <f>IFERROR(D146/F146,"-")</f>
        <v>2.0684210526315789</v>
      </c>
    </row>
    <row r="147" spans="1:8" s="11" customFormat="1" ht="18" customHeight="1" x14ac:dyDescent="0.35">
      <c r="B147" s="132" t="s">
        <v>17</v>
      </c>
      <c r="C147" s="24">
        <v>26</v>
      </c>
      <c r="D147" s="24">
        <v>8</v>
      </c>
      <c r="E147" s="30">
        <f>IFERROR(D147/C147,"-")</f>
        <v>0.30769230769230771</v>
      </c>
      <c r="F147" s="24">
        <v>48</v>
      </c>
      <c r="G147" s="36">
        <f t="shared" ref="G147:G154" si="60">IFERROR(C147/F147,"-")</f>
        <v>0.54166666666666663</v>
      </c>
      <c r="H147" s="35">
        <f t="shared" ref="H147:H154" si="61">IFERROR(D147/F147,"-")</f>
        <v>0.16666666666666666</v>
      </c>
    </row>
    <row r="148" spans="1:8" s="11" customFormat="1" ht="18" customHeight="1" x14ac:dyDescent="0.35">
      <c r="B148" s="132" t="s">
        <v>18</v>
      </c>
      <c r="C148" s="24">
        <v>42</v>
      </c>
      <c r="D148" s="24">
        <v>14</v>
      </c>
      <c r="E148" s="30">
        <f t="shared" ref="E148:E154" si="62">IFERROR(D148/C148,"-")</f>
        <v>0.33333333333333331</v>
      </c>
      <c r="F148" s="24">
        <v>33</v>
      </c>
      <c r="G148" s="36">
        <f t="shared" si="60"/>
        <v>1.2727272727272727</v>
      </c>
      <c r="H148" s="35">
        <f t="shared" si="61"/>
        <v>0.42424242424242425</v>
      </c>
    </row>
    <row r="149" spans="1:8" s="11" customFormat="1" ht="18" customHeight="1" x14ac:dyDescent="0.35">
      <c r="B149" s="132" t="s">
        <v>19</v>
      </c>
      <c r="C149" s="24">
        <v>1190</v>
      </c>
      <c r="D149" s="24">
        <v>188</v>
      </c>
      <c r="E149" s="30">
        <f t="shared" si="62"/>
        <v>0.15798319327731092</v>
      </c>
      <c r="F149" s="24">
        <v>99</v>
      </c>
      <c r="G149" s="36">
        <f t="shared" si="60"/>
        <v>12.020202020202021</v>
      </c>
      <c r="H149" s="35">
        <f t="shared" si="61"/>
        <v>1.898989898989899</v>
      </c>
    </row>
    <row r="150" spans="1:8" s="11" customFormat="1" ht="18" customHeight="1" x14ac:dyDescent="0.35">
      <c r="A150" s="11">
        <v>2</v>
      </c>
      <c r="B150" s="132" t="s">
        <v>20</v>
      </c>
      <c r="C150" s="24">
        <v>1211</v>
      </c>
      <c r="D150" s="24">
        <v>225</v>
      </c>
      <c r="E150" s="30">
        <f t="shared" si="62"/>
        <v>0.18579686209744012</v>
      </c>
      <c r="F150" s="24">
        <v>93</v>
      </c>
      <c r="G150" s="36">
        <f t="shared" si="60"/>
        <v>13.021505376344086</v>
      </c>
      <c r="H150" s="35">
        <f t="shared" si="61"/>
        <v>2.4193548387096775</v>
      </c>
    </row>
    <row r="151" spans="1:8" s="11" customFormat="1" ht="18" customHeight="1" x14ac:dyDescent="0.35">
      <c r="A151" s="11">
        <v>3</v>
      </c>
      <c r="B151" s="132" t="s">
        <v>21</v>
      </c>
      <c r="C151" s="24">
        <v>1690</v>
      </c>
      <c r="D151" s="24">
        <v>286</v>
      </c>
      <c r="E151" s="30">
        <f t="shared" si="62"/>
        <v>0.16923076923076924</v>
      </c>
      <c r="F151" s="24">
        <v>107</v>
      </c>
      <c r="G151" s="36">
        <f t="shared" si="60"/>
        <v>15.794392523364486</v>
      </c>
      <c r="H151" s="35">
        <f t="shared" si="61"/>
        <v>2.6728971962616823</v>
      </c>
    </row>
    <row r="152" spans="1:8" s="11" customFormat="1" ht="18" customHeight="1" x14ac:dyDescent="0.35">
      <c r="A152" s="11">
        <v>4</v>
      </c>
      <c r="B152" s="132" t="s">
        <v>22</v>
      </c>
      <c r="C152" s="24">
        <v>2016</v>
      </c>
      <c r="D152" s="24">
        <v>485</v>
      </c>
      <c r="E152" s="30">
        <f t="shared" si="62"/>
        <v>0.24057539682539683</v>
      </c>
      <c r="F152" s="24">
        <v>187</v>
      </c>
      <c r="G152" s="36">
        <f t="shared" si="60"/>
        <v>10.780748663101605</v>
      </c>
      <c r="H152" s="35">
        <f t="shared" si="61"/>
        <v>2.5935828877005349</v>
      </c>
    </row>
    <row r="153" spans="1:8" s="11" customFormat="1" ht="19" customHeight="1" x14ac:dyDescent="0.35">
      <c r="B153" s="132" t="s">
        <v>23</v>
      </c>
      <c r="C153" s="24">
        <v>224</v>
      </c>
      <c r="D153" s="24">
        <v>12</v>
      </c>
      <c r="E153" s="30">
        <f t="shared" si="62"/>
        <v>5.3571428571428568E-2</v>
      </c>
      <c r="F153" s="24">
        <v>15</v>
      </c>
      <c r="G153" s="36">
        <f t="shared" si="60"/>
        <v>14.933333333333334</v>
      </c>
      <c r="H153" s="35">
        <f t="shared" si="61"/>
        <v>0.8</v>
      </c>
    </row>
    <row r="154" spans="1:8" s="11" customFormat="1" ht="18" hidden="1" customHeight="1" x14ac:dyDescent="0.35">
      <c r="A154" s="11">
        <v>5</v>
      </c>
      <c r="B154" s="132" t="s">
        <v>30</v>
      </c>
      <c r="C154" s="24"/>
      <c r="D154" s="24"/>
      <c r="E154" s="30" t="str">
        <f t="shared" si="62"/>
        <v>-</v>
      </c>
      <c r="F154" s="24"/>
      <c r="G154" s="36" t="str">
        <f t="shared" si="60"/>
        <v>-</v>
      </c>
      <c r="H154" s="35" t="str">
        <f t="shared" si="61"/>
        <v>-</v>
      </c>
    </row>
    <row r="155" spans="1:8" s="11" customFormat="1" ht="18" customHeight="1" x14ac:dyDescent="0.35">
      <c r="A155" s="11">
        <v>5</v>
      </c>
      <c r="B155" s="133" t="s">
        <v>8</v>
      </c>
      <c r="C155" s="39">
        <f>SUM(C146:C153)</f>
        <v>8882</v>
      </c>
      <c r="D155" s="39">
        <f>SUM(D146:D153)</f>
        <v>1611</v>
      </c>
      <c r="E155" s="40">
        <f>IFERROR(D155/C155,"-")</f>
        <v>0.18137806800270209</v>
      </c>
      <c r="F155" s="39">
        <f>SUM(F146:F153)</f>
        <v>772</v>
      </c>
      <c r="G155" s="41">
        <f>IFERROR(C155/F155,"-")</f>
        <v>11.505181347150259</v>
      </c>
      <c r="H155" s="42">
        <f>IFERROR(D155/F155,"-")</f>
        <v>2.0867875647668392</v>
      </c>
    </row>
    <row r="156" spans="1:8" ht="10" customHeight="1" x14ac:dyDescent="0.35"/>
    <row r="157" spans="1:8" ht="24" customHeight="1" x14ac:dyDescent="0.35">
      <c r="B157" s="61" t="s">
        <v>56</v>
      </c>
      <c r="C157" s="55"/>
      <c r="D157" s="55"/>
      <c r="E157" s="55"/>
      <c r="F157" s="55"/>
      <c r="G157" s="55"/>
      <c r="H157" s="56"/>
    </row>
    <row r="158" spans="1:8" s="11" customFormat="1" ht="18" customHeight="1" x14ac:dyDescent="0.35">
      <c r="A158" s="11">
        <v>1</v>
      </c>
      <c r="B158" s="132" t="s">
        <v>16</v>
      </c>
      <c r="C158" s="24">
        <v>2608</v>
      </c>
      <c r="D158" s="24">
        <v>409</v>
      </c>
      <c r="E158" s="30">
        <f t="shared" ref="E158" si="63">IFERROR(D158/C158,"-")</f>
        <v>0.15682515337423314</v>
      </c>
      <c r="F158" s="24">
        <v>170</v>
      </c>
      <c r="G158" s="36">
        <f>IFERROR(C158/F158,"-")</f>
        <v>15.341176470588236</v>
      </c>
      <c r="H158" s="35">
        <f>IFERROR(D158/F158,"-")</f>
        <v>2.4058823529411764</v>
      </c>
    </row>
    <row r="159" spans="1:8" s="11" customFormat="1" ht="18" customHeight="1" x14ac:dyDescent="0.35">
      <c r="B159" s="132" t="s">
        <v>17</v>
      </c>
      <c r="C159" s="24">
        <v>46</v>
      </c>
      <c r="D159" s="24">
        <v>7</v>
      </c>
      <c r="E159" s="30">
        <f>IFERROR(D159/C159,"-")</f>
        <v>0.15217391304347827</v>
      </c>
      <c r="F159" s="24">
        <v>48</v>
      </c>
      <c r="G159" s="36">
        <f t="shared" ref="G159:G166" si="64">IFERROR(C159/F159,"-")</f>
        <v>0.95833333333333337</v>
      </c>
      <c r="H159" s="35">
        <f t="shared" ref="H159:H166" si="65">IFERROR(D159/F159,"-")</f>
        <v>0.14583333333333334</v>
      </c>
    </row>
    <row r="160" spans="1:8" s="11" customFormat="1" ht="18" customHeight="1" x14ac:dyDescent="0.35">
      <c r="B160" s="132" t="s">
        <v>18</v>
      </c>
      <c r="C160" s="24">
        <v>53</v>
      </c>
      <c r="D160" s="24">
        <v>9</v>
      </c>
      <c r="E160" s="30">
        <f t="shared" ref="E160:E166" si="66">IFERROR(D160/C160,"-")</f>
        <v>0.16981132075471697</v>
      </c>
      <c r="F160" s="24">
        <v>36</v>
      </c>
      <c r="G160" s="36">
        <f t="shared" si="64"/>
        <v>1.4722222222222223</v>
      </c>
      <c r="H160" s="35">
        <f t="shared" si="65"/>
        <v>0.25</v>
      </c>
    </row>
    <row r="161" spans="1:8" s="11" customFormat="1" ht="18" customHeight="1" x14ac:dyDescent="0.35">
      <c r="B161" s="132" t="s">
        <v>19</v>
      </c>
      <c r="C161" s="24">
        <v>1312</v>
      </c>
      <c r="D161" s="24">
        <v>197</v>
      </c>
      <c r="E161" s="30">
        <f t="shared" si="66"/>
        <v>0.15015243902439024</v>
      </c>
      <c r="F161" s="24">
        <v>93</v>
      </c>
      <c r="G161" s="36">
        <f t="shared" si="64"/>
        <v>14.10752688172043</v>
      </c>
      <c r="H161" s="35">
        <f t="shared" si="65"/>
        <v>2.118279569892473</v>
      </c>
    </row>
    <row r="162" spans="1:8" s="11" customFormat="1" ht="18" customHeight="1" x14ac:dyDescent="0.35">
      <c r="A162" s="11">
        <v>2</v>
      </c>
      <c r="B162" s="132" t="s">
        <v>20</v>
      </c>
      <c r="C162" s="24">
        <v>1165</v>
      </c>
      <c r="D162" s="24">
        <v>224</v>
      </c>
      <c r="E162" s="30">
        <f t="shared" si="66"/>
        <v>0.19227467811158799</v>
      </c>
      <c r="F162" s="24">
        <v>87</v>
      </c>
      <c r="G162" s="36">
        <f t="shared" si="64"/>
        <v>13.39080459770115</v>
      </c>
      <c r="H162" s="35">
        <f t="shared" si="65"/>
        <v>2.5747126436781609</v>
      </c>
    </row>
    <row r="163" spans="1:8" s="11" customFormat="1" ht="18" customHeight="1" x14ac:dyDescent="0.35">
      <c r="A163" s="11">
        <v>3</v>
      </c>
      <c r="B163" s="132" t="s">
        <v>21</v>
      </c>
      <c r="C163" s="24">
        <v>1767</v>
      </c>
      <c r="D163" s="24">
        <v>322</v>
      </c>
      <c r="E163" s="30">
        <f t="shared" si="66"/>
        <v>0.18222976796830787</v>
      </c>
      <c r="F163" s="24">
        <v>105</v>
      </c>
      <c r="G163" s="36">
        <f t="shared" si="64"/>
        <v>16.828571428571429</v>
      </c>
      <c r="H163" s="35">
        <f t="shared" si="65"/>
        <v>3.0666666666666669</v>
      </c>
    </row>
    <row r="164" spans="1:8" s="11" customFormat="1" ht="18" customHeight="1" x14ac:dyDescent="0.35">
      <c r="A164" s="11">
        <v>4</v>
      </c>
      <c r="B164" s="132" t="s">
        <v>22</v>
      </c>
      <c r="C164" s="24">
        <v>2178</v>
      </c>
      <c r="D164" s="24">
        <v>414</v>
      </c>
      <c r="E164" s="30">
        <f t="shared" si="66"/>
        <v>0.19008264462809918</v>
      </c>
      <c r="F164" s="24">
        <v>173</v>
      </c>
      <c r="G164" s="36">
        <f t="shared" si="64"/>
        <v>12.589595375722544</v>
      </c>
      <c r="H164" s="35">
        <f t="shared" si="65"/>
        <v>2.3930635838150289</v>
      </c>
    </row>
    <row r="165" spans="1:8" s="11" customFormat="1" ht="18" customHeight="1" x14ac:dyDescent="0.35">
      <c r="B165" s="132" t="s">
        <v>23</v>
      </c>
      <c r="C165" s="24">
        <v>245</v>
      </c>
      <c r="D165" s="24">
        <v>15</v>
      </c>
      <c r="E165" s="30">
        <f t="shared" si="66"/>
        <v>6.1224489795918366E-2</v>
      </c>
      <c r="F165" s="24">
        <v>15</v>
      </c>
      <c r="G165" s="36">
        <f t="shared" si="64"/>
        <v>16.333333333333332</v>
      </c>
      <c r="H165" s="35">
        <f t="shared" si="65"/>
        <v>1</v>
      </c>
    </row>
    <row r="166" spans="1:8" s="11" customFormat="1" ht="18" hidden="1" customHeight="1" x14ac:dyDescent="0.35">
      <c r="A166" s="11">
        <v>5</v>
      </c>
      <c r="B166" s="132" t="s">
        <v>30</v>
      </c>
      <c r="C166" s="24"/>
      <c r="D166" s="24"/>
      <c r="E166" s="30" t="str">
        <f t="shared" si="66"/>
        <v>-</v>
      </c>
      <c r="F166" s="24"/>
      <c r="G166" s="36" t="str">
        <f t="shared" si="64"/>
        <v>-</v>
      </c>
      <c r="H166" s="35" t="str">
        <f t="shared" si="65"/>
        <v>-</v>
      </c>
    </row>
    <row r="167" spans="1:8" s="11" customFormat="1" ht="18" customHeight="1" x14ac:dyDescent="0.35">
      <c r="A167" s="11">
        <v>5</v>
      </c>
      <c r="B167" s="133" t="s">
        <v>8</v>
      </c>
      <c r="C167" s="39">
        <f>SUM(C158:C165)</f>
        <v>9374</v>
      </c>
      <c r="D167" s="39">
        <f>SUM(D158:D165)</f>
        <v>1597</v>
      </c>
      <c r="E167" s="40">
        <f>IFERROR(D167/C167,"-")</f>
        <v>0.17036483891615106</v>
      </c>
      <c r="F167" s="39">
        <f>SUM(F158:F165)</f>
        <v>727</v>
      </c>
      <c r="G167" s="41">
        <f>IFERROR(C167/F167,"-")</f>
        <v>12.894085281980743</v>
      </c>
      <c r="H167" s="42">
        <f>IFERROR(D167/F167,"-")</f>
        <v>2.1966987620357634</v>
      </c>
    </row>
  </sheetData>
  <mergeCells count="2">
    <mergeCell ref="B5:B9"/>
    <mergeCell ref="F7:F8"/>
  </mergeCells>
  <conditionalFormatting sqref="B13:H22">
    <cfRule type="expression" dxfId="14" priority="95">
      <formula>$B13=""</formula>
    </cfRule>
  </conditionalFormatting>
  <conditionalFormatting sqref="B24:H24 B36:H36 B48:H48 B60:H60 B72:H72 B84:H84 B96:H96 B108:H108">
    <cfRule type="expression" dxfId="13" priority="97">
      <formula>$B24=""</formula>
    </cfRule>
  </conditionalFormatting>
  <conditionalFormatting sqref="B26:H35">
    <cfRule type="expression" dxfId="12" priority="1">
      <formula>$B26=""</formula>
    </cfRule>
  </conditionalFormatting>
  <conditionalFormatting sqref="B38:H118">
    <cfRule type="expression" dxfId="11" priority="4">
      <formula>$B38=""</formula>
    </cfRule>
  </conditionalFormatting>
  <conditionalFormatting sqref="B119:H121">
    <cfRule type="expression" dxfId="10" priority="94">
      <formula>$B119=""</formula>
    </cfRule>
  </conditionalFormatting>
  <conditionalFormatting sqref="B122:H130">
    <cfRule type="expression" dxfId="9" priority="25">
      <formula>$B122=""</formula>
    </cfRule>
  </conditionalFormatting>
  <conditionalFormatting sqref="B131:H132">
    <cfRule type="expression" dxfId="8" priority="92">
      <formula>$B131=""</formula>
    </cfRule>
  </conditionalFormatting>
  <conditionalFormatting sqref="B134:H142">
    <cfRule type="expression" dxfId="7" priority="24">
      <formula>$B134=""</formula>
    </cfRule>
  </conditionalFormatting>
  <conditionalFormatting sqref="B143:H145">
    <cfRule type="expression" dxfId="6" priority="90">
      <formula>$B143=""</formula>
    </cfRule>
  </conditionalFormatting>
  <conditionalFormatting sqref="B146:H154">
    <cfRule type="expression" dxfId="5" priority="23">
      <formula>$B146=""</formula>
    </cfRule>
  </conditionalFormatting>
  <conditionalFormatting sqref="B155:H156">
    <cfRule type="expression" dxfId="4" priority="88">
      <formula>$B155=""</formula>
    </cfRule>
  </conditionalFormatting>
  <conditionalFormatting sqref="B158:H167">
    <cfRule type="expression" dxfId="3" priority="22">
      <formula>$B158=""</formula>
    </cfRule>
  </conditionalFormatting>
  <conditionalFormatting sqref="C20:H21">
    <cfRule type="expression" dxfId="2" priority="86">
      <formula>$B21=""</formula>
    </cfRule>
  </conditionalFormatting>
  <conditionalFormatting sqref="C119:H119">
    <cfRule type="expression" dxfId="1" priority="81">
      <formula>$B119=""</formula>
    </cfRule>
  </conditionalFormatting>
  <conditionalFormatting sqref="C143:H143">
    <cfRule type="expression" dxfId="0" priority="82">
      <formula>$B143=""</formula>
    </cfRule>
  </conditionalFormatting>
  <conditionalFormatting sqref="G24 G36 G48 G60 G72 G84 G96 G108">
    <cfRule type="colorScale" priority="9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20">
    <cfRule type="colorScale" priority="9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32">
    <cfRule type="colorScale" priority="9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44">
    <cfRule type="colorScale" priority="8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156">
    <cfRule type="colorScale" priority="8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scale="47" orientation="portrait" horizontalDpi="0" verticalDpi="0"/>
  <ignoredErrors>
    <ignoredError sqref="E13 E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263D6-677B-A144-9D94-05617FF80CBD}">
  <sheetPr>
    <tabColor rgb="FFFFFF00"/>
  </sheetPr>
  <dimension ref="A1:T122"/>
  <sheetViews>
    <sheetView showGridLines="0" zoomScale="90" zoomScaleNormal="90" workbookViewId="0">
      <pane xSplit="2" ySplit="4" topLeftCell="C25" activePane="bottomRight" state="frozen"/>
      <selection activeCell="B5" sqref="B5:E66"/>
      <selection pane="topRight" activeCell="B5" sqref="B5:E66"/>
      <selection pane="bottomLeft" activeCell="B5" sqref="B5:E66"/>
      <selection pane="bottomRight" activeCell="B5" sqref="B5:E66"/>
    </sheetView>
  </sheetViews>
  <sheetFormatPr defaultColWidth="10.83203125" defaultRowHeight="14.5" x14ac:dyDescent="0.35"/>
  <cols>
    <col min="1" max="1" width="10.83203125" style="1" customWidth="1"/>
    <col min="2" max="3" width="32.83203125" style="4" customWidth="1"/>
    <col min="4" max="9" width="11.33203125" style="4" customWidth="1"/>
    <col min="10" max="10" width="10.83203125" style="3" customWidth="1"/>
    <col min="11" max="12" width="10.83203125" style="3" hidden="1" customWidth="1"/>
    <col min="13" max="13" width="33.33203125" style="3" hidden="1" customWidth="1"/>
    <col min="14" max="14" width="8.83203125" style="3" hidden="1" customWidth="1"/>
    <col min="15" max="15" width="6.83203125" style="3" hidden="1" customWidth="1"/>
    <col min="16" max="20" width="10.83203125" style="3" hidden="1" customWidth="1"/>
    <col min="21" max="16384" width="10.83203125" style="3"/>
  </cols>
  <sheetData>
    <row r="1" spans="1:20" ht="20" x14ac:dyDescent="0.4">
      <c r="B1" s="68" t="s">
        <v>57</v>
      </c>
      <c r="C1" s="68"/>
      <c r="D1" s="69"/>
      <c r="E1" s="69"/>
      <c r="F1" s="69"/>
      <c r="G1" s="69"/>
      <c r="H1" s="69"/>
      <c r="I1" s="69"/>
    </row>
    <row r="2" spans="1:20" ht="15.5" x14ac:dyDescent="0.35">
      <c r="B2" s="80">
        <v>45992</v>
      </c>
      <c r="C2" s="80"/>
      <c r="D2" s="70"/>
      <c r="E2" s="70"/>
      <c r="F2" s="70"/>
      <c r="G2" s="70"/>
      <c r="H2" s="70"/>
      <c r="I2" s="70"/>
    </row>
    <row r="3" spans="1:20" x14ac:dyDescent="0.35">
      <c r="B3" s="62"/>
      <c r="C3" s="62"/>
      <c r="D3" s="1"/>
      <c r="E3" s="1"/>
      <c r="F3" s="1"/>
      <c r="G3" s="1"/>
      <c r="H3" s="1"/>
      <c r="I3" s="1"/>
    </row>
    <row r="4" spans="1:20" ht="32.15" customHeight="1" x14ac:dyDescent="0.35">
      <c r="B4" s="2" t="s">
        <v>58</v>
      </c>
      <c r="C4" s="2" t="s">
        <v>59</v>
      </c>
      <c r="D4" s="57" t="s">
        <v>60</v>
      </c>
      <c r="E4" s="58" t="s">
        <v>61</v>
      </c>
      <c r="F4" s="58" t="s">
        <v>13</v>
      </c>
      <c r="G4" s="58" t="s">
        <v>62</v>
      </c>
      <c r="H4" s="59" t="s">
        <v>29</v>
      </c>
      <c r="I4" s="60" t="s">
        <v>15</v>
      </c>
      <c r="K4" s="155" t="s">
        <v>63</v>
      </c>
    </row>
    <row r="5" spans="1:20" x14ac:dyDescent="0.35">
      <c r="A5" s="1">
        <v>1</v>
      </c>
      <c r="B5" s="169" t="str">
        <f>IFERROR(VLOOKUP(A5,KEY!$A$5:$B$74,2,FALSE),"")</f>
        <v>Acura North Scottsdale</v>
      </c>
      <c r="C5" s="169" t="str">
        <f>IFERROR(VLOOKUP($A5,KEY!$F$5:$P$74,2,FALSE),"")</f>
        <v>Acura North Scottsdale</v>
      </c>
      <c r="D5" s="176">
        <f>IF(B5="","",IF(VLOOKUP($A5,KEY!$F$5:$P$74,7,FALSE)="",SUMIFS(DS_VIP_DATA_IMP!$D:$D,DS_VIP_DATA_IMP!$A:$A,"Service to Sales",DS_VIP_DATA_IMP!$B:$B,$C5),SUMIFS(DC_VIP_DATA_IMP!$F:$F,DC_VIP_DATA_IMP!$C:$C,"VIP",DC_VIP_DATA_IMP!$B:$B,$B5)))</f>
        <v>94</v>
      </c>
      <c r="E5" s="176">
        <f>IF(B5="","",IF(VLOOKUP($A5,KEY!$F$5:$P$74,7,FALSE)="",SUMIFS(DS_VIP_DATA_IMP!$E:$E,DS_VIP_DATA_IMP!$A:$A,"Service to Sales",DS_VIP_DATA_IMP!$B:$B,$C5)+SUMIFS(DS_VIP_DATA_IMP!$E:$E,DS_VIP_DATA_IMP!$A:$A,"VehicleXchange",DS_VIP_DATA_IMP!$B:$B,$C5),SUMIFS(DC_VIP_DATA_IMP!$I:$I,DC_VIP_DATA_IMP!$C:$C,"VIP",DC_VIP_DATA_IMP!$B:$B,$B5)+SUMIFS(DC_VIP_DATA_IMP!$I:$I,DC_VIP_DATA_IMP!$C:$C,"FastLane",DC_VIP_DATA_IMP!$B:$B,$B5)))</f>
        <v>18</v>
      </c>
      <c r="F5" s="212">
        <v>7</v>
      </c>
      <c r="G5" s="71">
        <f t="shared" ref="G5:G67" si="0">IF(C5="","",IFERROR(E5/D5,"-"))</f>
        <v>0.19148936170212766</v>
      </c>
      <c r="H5" s="72">
        <f t="shared" ref="H5:H67" si="1">IF(C5="","",IFERROR(D5/F5,"-"))</f>
        <v>13.428571428571429</v>
      </c>
      <c r="I5" s="73">
        <f t="shared" ref="I5:I67" si="2">IF(C5="","",IFERROR(E5/F5,"-"))</f>
        <v>2.5714285714285716</v>
      </c>
      <c r="K5" s="156"/>
      <c r="L5" s="3">
        <v>86</v>
      </c>
      <c r="M5" s="3">
        <v>10</v>
      </c>
      <c r="N5" s="3">
        <v>9</v>
      </c>
      <c r="T5" s="3" t="s">
        <v>64</v>
      </c>
    </row>
    <row r="6" spans="1:20" ht="15.5" x14ac:dyDescent="0.35">
      <c r="A6" s="1">
        <v>2</v>
      </c>
      <c r="B6" s="169" t="str">
        <f>IFERROR(VLOOKUP(A6,KEY!$A$5:$B$74,2,FALSE),"")</f>
        <v>Acura of Escondido</v>
      </c>
      <c r="C6" s="169" t="str">
        <f>IFERROR(VLOOKUP($A6,KEY!$F$5:$P$74,2,FALSE),"")</f>
        <v>Acura of Escondido</v>
      </c>
      <c r="D6" s="176">
        <f>IF(B6="","",IF(VLOOKUP($A6,KEY!$F$5:$P$74,7,FALSE)="",SUMIFS(DS_VIP_DATA_IMP!$D:$D,DS_VIP_DATA_IMP!$A:$A,"Service to Sales",DS_VIP_DATA_IMP!$B:$B,$C6),SUMIFS(DC_VIP_DATA_IMP!$F:$F,DC_VIP_DATA_IMP!$C:$C,"VIP",DC_VIP_DATA_IMP!$B:$B,$B6)))</f>
        <v>64</v>
      </c>
      <c r="E6" s="176">
        <f>IF(B6="","",IF(VLOOKUP($A6,KEY!$F$5:$P$74,7,FALSE)="",SUMIFS(DS_VIP_DATA_IMP!$E:$E,DS_VIP_DATA_IMP!$A:$A,"Service to Sales",DS_VIP_DATA_IMP!$B:$B,$C6)+SUMIFS(DS_VIP_DATA_IMP!$E:$E,DS_VIP_DATA_IMP!$A:$A,"VehicleXchange",DS_VIP_DATA_IMP!$B:$B,$C6),SUMIFS(DC_VIP_DATA_IMP!$I:$I,DC_VIP_DATA_IMP!$C:$C,"VIP",DC_VIP_DATA_IMP!$B:$B,$B6)+SUMIFS(DC_VIP_DATA_IMP!$I:$I,DC_VIP_DATA_IMP!$C:$C,"FastLane",DC_VIP_DATA_IMP!$B:$B,$B6)))</f>
        <v>5</v>
      </c>
      <c r="F6" s="212">
        <v>5</v>
      </c>
      <c r="G6" s="71">
        <f t="shared" si="0"/>
        <v>7.8125E-2</v>
      </c>
      <c r="H6" s="72">
        <f t="shared" si="1"/>
        <v>12.8</v>
      </c>
      <c r="I6" s="73">
        <f t="shared" si="2"/>
        <v>1</v>
      </c>
      <c r="K6" s="156"/>
      <c r="L6" s="3">
        <v>64</v>
      </c>
      <c r="M6" s="150">
        <v>8</v>
      </c>
      <c r="N6" s="151">
        <v>8</v>
      </c>
      <c r="S6" s="151">
        <v>1592</v>
      </c>
      <c r="T6" s="3" t="s">
        <v>65</v>
      </c>
    </row>
    <row r="7" spans="1:20" x14ac:dyDescent="0.35">
      <c r="A7" s="1">
        <v>3</v>
      </c>
      <c r="B7" s="169" t="str">
        <f>IFERROR(VLOOKUP(A7,KEY!$A$5:$B$74,2,FALSE),"")</f>
        <v>Audi Chandler</v>
      </c>
      <c r="C7" s="169" t="str">
        <f>IFERROR(VLOOKUP($A7,KEY!$F$5:$P$74,2,FALSE),"")</f>
        <v>Audi Chandler</v>
      </c>
      <c r="D7" s="176">
        <f>IF(B7="","",IF(VLOOKUP($A7,KEY!$F$5:$P$74,7,FALSE)="",SUMIFS(DS_VIP_DATA_IMP!$D:$D,DS_VIP_DATA_IMP!$A:$A,"Service to Sales",DS_VIP_DATA_IMP!$B:$B,$C7),SUMIFS(DC_VIP_DATA_IMP!$F:$F,DC_VIP_DATA_IMP!$C:$C,"VIP",DC_VIP_DATA_IMP!$B:$B,$B7)))</f>
        <v>16</v>
      </c>
      <c r="E7" s="176">
        <f>IF(B7="","",IF(VLOOKUP($A7,KEY!$F$5:$P$74,7,FALSE)="",SUMIFS(DS_VIP_DATA_IMP!$E:$E,DS_VIP_DATA_IMP!$A:$A,"Service to Sales",DS_VIP_DATA_IMP!$B:$B,$C7)+SUMIFS(DS_VIP_DATA_IMP!$E:$E,DS_VIP_DATA_IMP!$A:$A,"VehicleXchange",DS_VIP_DATA_IMP!$B:$B,$C7),SUMIFS(DC_VIP_DATA_IMP!$I:$I,DC_VIP_DATA_IMP!$C:$C,"VIP",DC_VIP_DATA_IMP!$B:$B,$B7)+SUMIFS(DC_VIP_DATA_IMP!$I:$I,DC_VIP_DATA_IMP!$C:$C,"FastLane",DC_VIP_DATA_IMP!$B:$B,$B7)))</f>
        <v>8</v>
      </c>
      <c r="F7" s="212">
        <v>6</v>
      </c>
      <c r="G7" s="71">
        <f t="shared" si="0"/>
        <v>0.5</v>
      </c>
      <c r="H7" s="72">
        <f t="shared" si="1"/>
        <v>2.6666666666666665</v>
      </c>
      <c r="I7" s="73">
        <f t="shared" si="2"/>
        <v>1.3333333333333333</v>
      </c>
      <c r="K7" s="156"/>
      <c r="L7" s="3">
        <v>82</v>
      </c>
      <c r="M7" s="152">
        <v>9</v>
      </c>
      <c r="N7" s="4">
        <v>17</v>
      </c>
      <c r="S7" s="4"/>
      <c r="T7" s="3" t="s">
        <v>66</v>
      </c>
    </row>
    <row r="8" spans="1:20" x14ac:dyDescent="0.35">
      <c r="A8" s="1">
        <v>4</v>
      </c>
      <c r="B8" s="169" t="str">
        <f>IFERROR(VLOOKUP(A8,KEY!$A$5:$B$74,2,FALSE),"")</f>
        <v>Audi Escondido</v>
      </c>
      <c r="C8" s="169" t="str">
        <f>IFERROR(VLOOKUP($A8,KEY!$F$5:$P$74,2,FALSE),"")</f>
        <v>Audi Escondido</v>
      </c>
      <c r="D8" s="176">
        <f>IF(B8="","",IF(VLOOKUP($A8,KEY!$F$5:$P$74,7,FALSE)="",SUMIFS(DS_VIP_DATA_IMP!$D:$D,DS_VIP_DATA_IMP!$A:$A,"Service to Sales",DS_VIP_DATA_IMP!$B:$B,$C8),SUMIFS(DC_VIP_DATA_IMP!$F:$F,DC_VIP_DATA_IMP!$C:$C,"VIP",DC_VIP_DATA_IMP!$B:$B,$B8)))</f>
        <v>25</v>
      </c>
      <c r="E8" s="176">
        <f>IF(B8="","",IF(VLOOKUP($A8,KEY!$F$5:$P$74,7,FALSE)="",SUMIFS(DS_VIP_DATA_IMP!$E:$E,DS_VIP_DATA_IMP!$A:$A,"Service to Sales",DS_VIP_DATA_IMP!$B:$B,$C8)+SUMIFS(DS_VIP_DATA_IMP!$E:$E,DS_VIP_DATA_IMP!$A:$A,"VehicleXchange",DS_VIP_DATA_IMP!$B:$B,$C8),SUMIFS(DC_VIP_DATA_IMP!$I:$I,DC_VIP_DATA_IMP!$C:$C,"VIP",DC_VIP_DATA_IMP!$B:$B,$B8)+SUMIFS(DC_VIP_DATA_IMP!$I:$I,DC_VIP_DATA_IMP!$C:$C,"FastLane",DC_VIP_DATA_IMP!$B:$B,$B8)))</f>
        <v>20</v>
      </c>
      <c r="F8" s="212">
        <v>5</v>
      </c>
      <c r="G8" s="71">
        <f t="shared" si="0"/>
        <v>0.8</v>
      </c>
      <c r="H8" s="72">
        <f t="shared" si="1"/>
        <v>5</v>
      </c>
      <c r="I8" s="73">
        <f t="shared" si="2"/>
        <v>4</v>
      </c>
      <c r="K8" s="156"/>
      <c r="L8" s="3">
        <v>62</v>
      </c>
      <c r="M8" s="149">
        <v>23</v>
      </c>
      <c r="N8" s="4">
        <v>8</v>
      </c>
      <c r="S8" s="4">
        <v>117</v>
      </c>
      <c r="T8" s="3" t="s">
        <v>67</v>
      </c>
    </row>
    <row r="9" spans="1:20" x14ac:dyDescent="0.35">
      <c r="A9" s="1">
        <v>5</v>
      </c>
      <c r="B9" s="169" t="str">
        <f>IFERROR(VLOOKUP(A9,KEY!$A$5:$B$74,2,FALSE),"")</f>
        <v>Audi North OC</v>
      </c>
      <c r="C9" s="169" t="str">
        <f>IFERROR(VLOOKUP($A9,KEY!$F$5:$P$74,2,FALSE),"")</f>
        <v>Audi North Orange County</v>
      </c>
      <c r="D9" s="176">
        <f>IF(B9="","",IF(VLOOKUP($A9,KEY!$F$5:$P$74,7,FALSE)="",SUMIFS(DS_VIP_DATA_IMP!$D:$D,DS_VIP_DATA_IMP!$A:$A,"Service to Sales",DS_VIP_DATA_IMP!$B:$B,$C9),SUMIFS(DC_VIP_DATA_IMP!$F:$F,DC_VIP_DATA_IMP!$C:$C,"VIP",DC_VIP_DATA_IMP!$B:$B,$B9)))</f>
        <v>15</v>
      </c>
      <c r="E9" s="176">
        <f>IF(B9="","",IF(VLOOKUP($A9,KEY!$F$5:$P$74,7,FALSE)="",SUMIFS(DS_VIP_DATA_IMP!$E:$E,DS_VIP_DATA_IMP!$A:$A,"Service to Sales",DS_VIP_DATA_IMP!$B:$B,$C9)+SUMIFS(DS_VIP_DATA_IMP!$E:$E,DS_VIP_DATA_IMP!$A:$A,"VehicleXchange",DS_VIP_DATA_IMP!$B:$B,$C9),SUMIFS(DC_VIP_DATA_IMP!$I:$I,DC_VIP_DATA_IMP!$C:$C,"VIP",DC_VIP_DATA_IMP!$B:$B,$B9)+SUMIFS(DC_VIP_DATA_IMP!$I:$I,DC_VIP_DATA_IMP!$C:$C,"FastLane",DC_VIP_DATA_IMP!$B:$B,$B9)))</f>
        <v>9</v>
      </c>
      <c r="F9" s="212">
        <v>5</v>
      </c>
      <c r="G9" s="71">
        <f t="shared" si="0"/>
        <v>0.6</v>
      </c>
      <c r="H9" s="72">
        <f t="shared" si="1"/>
        <v>3</v>
      </c>
      <c r="I9" s="73">
        <f t="shared" si="2"/>
        <v>1.8</v>
      </c>
      <c r="K9" s="156"/>
      <c r="L9" s="3">
        <v>29</v>
      </c>
      <c r="M9" s="152">
        <v>8</v>
      </c>
      <c r="N9" s="4">
        <v>9</v>
      </c>
      <c r="S9" s="4"/>
      <c r="T9" s="3" t="s">
        <v>68</v>
      </c>
    </row>
    <row r="10" spans="1:20" x14ac:dyDescent="0.35">
      <c r="A10" s="1">
        <v>6</v>
      </c>
      <c r="B10" s="169" t="str">
        <f>IFERROR(VLOOKUP(A10,KEY!$A$5:$B$74,2,FALSE),"")</f>
        <v>Audi North Scottsdale</v>
      </c>
      <c r="C10" s="169" t="str">
        <f>IFERROR(VLOOKUP($A10,KEY!$F$5:$P$74,2,FALSE),"")</f>
        <v>Audi North Scottsdale</v>
      </c>
      <c r="D10" s="176">
        <f>IF(B10="","",IF(VLOOKUP($A10,KEY!$F$5:$P$74,7,FALSE)="",SUMIFS(DS_VIP_DATA_IMP!$D:$D,DS_VIP_DATA_IMP!$A:$A,"Service to Sales",DS_VIP_DATA_IMP!$B:$B,$C10),SUMIFS(DC_VIP_DATA_IMP!$F:$F,DC_VIP_DATA_IMP!$C:$C,"VIP",DC_VIP_DATA_IMP!$B:$B,$B10)))</f>
        <v>137</v>
      </c>
      <c r="E10" s="176">
        <f>IF(B10="","",IF(VLOOKUP($A10,KEY!$F$5:$P$74,7,FALSE)="",SUMIFS(DS_VIP_DATA_IMP!$E:$E,DS_VIP_DATA_IMP!$A:$A,"Service to Sales",DS_VIP_DATA_IMP!$B:$B,$C10)+SUMIFS(DS_VIP_DATA_IMP!$E:$E,DS_VIP_DATA_IMP!$A:$A,"VehicleXchange",DS_VIP_DATA_IMP!$B:$B,$C10),SUMIFS(DC_VIP_DATA_IMP!$I:$I,DC_VIP_DATA_IMP!$C:$C,"VIP",DC_VIP_DATA_IMP!$B:$B,$B10)+SUMIFS(DC_VIP_DATA_IMP!$I:$I,DC_VIP_DATA_IMP!$C:$C,"FastLane",DC_VIP_DATA_IMP!$B:$B,$B10)))</f>
        <v>25</v>
      </c>
      <c r="F10" s="212">
        <v>10</v>
      </c>
      <c r="G10" s="71">
        <f t="shared" si="0"/>
        <v>0.18248175182481752</v>
      </c>
      <c r="H10" s="72">
        <f t="shared" si="1"/>
        <v>13.7</v>
      </c>
      <c r="I10" s="73">
        <f t="shared" si="2"/>
        <v>2.5</v>
      </c>
      <c r="K10" s="156"/>
      <c r="L10" s="3">
        <v>216</v>
      </c>
      <c r="M10" s="149">
        <v>25</v>
      </c>
      <c r="N10" s="4">
        <v>19</v>
      </c>
      <c r="S10" s="4">
        <v>0</v>
      </c>
      <c r="T10" s="3" t="s">
        <v>69</v>
      </c>
    </row>
    <row r="11" spans="1:20" x14ac:dyDescent="0.35">
      <c r="A11" s="1">
        <v>7</v>
      </c>
      <c r="B11" s="169" t="str">
        <f>IFERROR(VLOOKUP(A11,KEY!$A$5:$B$74,2,FALSE),"")</f>
        <v>Audi San Jose</v>
      </c>
      <c r="C11" s="169" t="str">
        <f>IFERROR(VLOOKUP($A11,KEY!$F$5:$P$74,2,FALSE),"")</f>
        <v>Audi San Jose</v>
      </c>
      <c r="D11" s="176">
        <f>IF(B11="","",IF(VLOOKUP($A11,KEY!$F$5:$P$74,7,FALSE)="",SUMIFS(DS_VIP_DATA_IMP!$D:$D,DS_VIP_DATA_IMP!$A:$A,"Service to Sales",DS_VIP_DATA_IMP!$B:$B,$C11),SUMIFS(DC_VIP_DATA_IMP!$F:$F,DC_VIP_DATA_IMP!$C:$C,"VIP",DC_VIP_DATA_IMP!$B:$B,$B11)))</f>
        <v>34</v>
      </c>
      <c r="E11" s="176">
        <f>IF(B11="","",IF(VLOOKUP($A11,KEY!$F$5:$P$74,7,FALSE)="",SUMIFS(DS_VIP_DATA_IMP!$E:$E,DS_VIP_DATA_IMP!$A:$A,"Service to Sales",DS_VIP_DATA_IMP!$B:$B,$C11)+SUMIFS(DS_VIP_DATA_IMP!$E:$E,DS_VIP_DATA_IMP!$A:$A,"VehicleXchange",DS_VIP_DATA_IMP!$B:$B,$C11),SUMIFS(DC_VIP_DATA_IMP!$I:$I,DC_VIP_DATA_IMP!$C:$C,"VIP",DC_VIP_DATA_IMP!$B:$B,$B11)+SUMIFS(DC_VIP_DATA_IMP!$I:$I,DC_VIP_DATA_IMP!$C:$C,"FastLane",DC_VIP_DATA_IMP!$B:$B,$B11)))</f>
        <v>4</v>
      </c>
      <c r="F11" s="212">
        <v>10</v>
      </c>
      <c r="G11" s="71">
        <f t="shared" si="0"/>
        <v>0.11764705882352941</v>
      </c>
      <c r="H11" s="72">
        <f t="shared" si="1"/>
        <v>3.4</v>
      </c>
      <c r="I11" s="73">
        <f t="shared" si="2"/>
        <v>0.4</v>
      </c>
      <c r="K11" s="156"/>
      <c r="L11" s="3">
        <v>105</v>
      </c>
      <c r="M11" s="149">
        <v>34</v>
      </c>
      <c r="N11" s="4">
        <v>57</v>
      </c>
      <c r="S11" s="4">
        <v>6</v>
      </c>
      <c r="T11" s="3" t="s">
        <v>70</v>
      </c>
    </row>
    <row r="12" spans="1:20" x14ac:dyDescent="0.35">
      <c r="A12" s="1">
        <v>8</v>
      </c>
      <c r="B12" s="169" t="str">
        <f>IFERROR(VLOOKUP(A12,KEY!$A$5:$B$74,2,FALSE),"")</f>
        <v>Audi South Coast</v>
      </c>
      <c r="C12" s="169" t="str">
        <f>IFERROR(VLOOKUP($A12,KEY!$F$5:$P$74,2,FALSE),"")</f>
        <v>Audi South Coast</v>
      </c>
      <c r="D12" s="176">
        <f>IF(B12="","",IF(VLOOKUP($A12,KEY!$F$5:$P$74,7,FALSE)="",SUMIFS(DS_VIP_DATA_IMP!$D:$D,DS_VIP_DATA_IMP!$A:$A,"Service to Sales",DS_VIP_DATA_IMP!$B:$B,$C12),SUMIFS(DC_VIP_DATA_IMP!$F:$F,DC_VIP_DATA_IMP!$C:$C,"VIP",DC_VIP_DATA_IMP!$B:$B,$B12)))</f>
        <v>37</v>
      </c>
      <c r="E12" s="176">
        <f>IF(B12="","",IF(VLOOKUP($A12,KEY!$F$5:$P$74,7,FALSE)="",SUMIFS(DS_VIP_DATA_IMP!$E:$E,DS_VIP_DATA_IMP!$A:$A,"Service to Sales",DS_VIP_DATA_IMP!$B:$B,$C12)+SUMIFS(DS_VIP_DATA_IMP!$E:$E,DS_VIP_DATA_IMP!$A:$A,"VehicleXchange",DS_VIP_DATA_IMP!$B:$B,$C12),SUMIFS(DC_VIP_DATA_IMP!$I:$I,DC_VIP_DATA_IMP!$C:$C,"VIP",DC_VIP_DATA_IMP!$B:$B,$B12)+SUMIFS(DC_VIP_DATA_IMP!$I:$I,DC_VIP_DATA_IMP!$C:$C,"FastLane",DC_VIP_DATA_IMP!$B:$B,$B12)))</f>
        <v>16</v>
      </c>
      <c r="F12" s="212">
        <v>6</v>
      </c>
      <c r="G12" s="71">
        <f t="shared" si="0"/>
        <v>0.43243243243243246</v>
      </c>
      <c r="H12" s="72">
        <f t="shared" si="1"/>
        <v>6.166666666666667</v>
      </c>
      <c r="I12" s="73">
        <f t="shared" si="2"/>
        <v>2.6666666666666665</v>
      </c>
      <c r="K12" s="156"/>
      <c r="L12" s="3">
        <v>77</v>
      </c>
      <c r="M12" s="149">
        <v>14</v>
      </c>
      <c r="N12" s="4">
        <v>16</v>
      </c>
      <c r="S12" s="4">
        <v>3</v>
      </c>
      <c r="T12" s="3" t="s">
        <v>71</v>
      </c>
    </row>
    <row r="13" spans="1:20" ht="16" customHeight="1" x14ac:dyDescent="0.35">
      <c r="A13" s="1">
        <v>9</v>
      </c>
      <c r="B13" s="77" t="str">
        <f>IFERROR(VLOOKUP(A13,KEY!$A$5:$B$74,2,FALSE),"")</f>
        <v>Bentley Scottsdale</v>
      </c>
      <c r="C13" s="77" t="str">
        <f>IFERROR(VLOOKUP($A13,KEY!$F$5:$P$74,2,FALSE),"")</f>
        <v>Bentley Scottsdale</v>
      </c>
      <c r="D13" s="161">
        <f>IF(B13="","",IF(VLOOKUP($A13,KEY!$F$5:$P$74,7,FALSE)="",SUMIFS(DS_VIP_DATA_IMP!$D:$D,DS_VIP_DATA_IMP!$A:$A,"Service to Sales",DS_VIP_DATA_IMP!$B:$B,$C13),SUMIFS(DC_VIP_DATA_IMP!$F:$F,DC_VIP_DATA_IMP!$C:$C,"VIP",DC_VIP_DATA_IMP!$B:$B,$B13)))</f>
        <v>36</v>
      </c>
      <c r="E13" s="161">
        <f>IF(B13="","",IF(VLOOKUP($A13,KEY!$F$5:$P$74,7,FALSE)="",SUMIFS(DS_VIP_DATA_IMP!$E:$E,DS_VIP_DATA_IMP!$A:$A,"Service to Sales",DS_VIP_DATA_IMP!$B:$B,$C13)+SUMIFS(DS_VIP_DATA_IMP!$E:$E,DS_VIP_DATA_IMP!$A:$A,"VehicleXchange",DS_VIP_DATA_IMP!$B:$B,$C13),SUMIFS(DC_VIP_DATA_IMP!$I:$I,DC_VIP_DATA_IMP!$C:$C,"VIP",DC_VIP_DATA_IMP!$B:$B,$B13)+SUMIFS(DC_VIP_DATA_IMP!$I:$I,DC_VIP_DATA_IMP!$C:$C,"FastLane",DC_VIP_DATA_IMP!$B:$B,$B13)))</f>
        <v>8</v>
      </c>
      <c r="F13" s="212">
        <v>4</v>
      </c>
      <c r="G13" s="71">
        <f t="shared" si="0"/>
        <v>0.22222222222222221</v>
      </c>
      <c r="H13" s="72">
        <f t="shared" si="1"/>
        <v>9</v>
      </c>
      <c r="I13" s="73">
        <f t="shared" si="2"/>
        <v>2</v>
      </c>
      <c r="K13" s="156"/>
      <c r="L13" s="3">
        <v>35</v>
      </c>
      <c r="M13" s="149">
        <v>8</v>
      </c>
      <c r="N13" s="4">
        <v>0</v>
      </c>
      <c r="S13" s="4">
        <v>11</v>
      </c>
      <c r="T13" s="3" t="s">
        <v>72</v>
      </c>
    </row>
    <row r="14" spans="1:20" ht="16" customHeight="1" x14ac:dyDescent="0.35">
      <c r="A14" s="1">
        <v>10</v>
      </c>
      <c r="B14" s="157" t="str">
        <f>IFERROR(VLOOKUP(A14,KEY!$A$5:$B$74,2,FALSE),"")</f>
        <v>Bill Brown Ford</v>
      </c>
      <c r="C14" s="157" t="str">
        <f>IFERROR(VLOOKUP($A14,KEY!$F$5:$P$74,2,FALSE),"")</f>
        <v>Bill Brown Ford</v>
      </c>
      <c r="D14" s="178">
        <f>IF(B14="","",IF(VLOOKUP($A14,KEY!$F$5:$P$74,7,FALSE)="",SUMIFS(DS_VIP_DATA_IMP!$D:$D,DS_VIP_DATA_IMP!$A:$A,"Service to Sales",DS_VIP_DATA_IMP!$B:$B,$C14),SUMIFS(DC_VIP_DATA_IMP!$F:$F,DC_VIP_DATA_IMP!$C:$C,"VIP",DC_VIP_DATA_IMP!$B:$B,$B14)))</f>
        <v>0</v>
      </c>
      <c r="E14" s="178">
        <f>IF(B14="","",IF(VLOOKUP($A14,KEY!$F$5:$P$74,7,FALSE)="",SUMIFS(DS_VIP_DATA_IMP!$E:$E,DS_VIP_DATA_IMP!$A:$A,"Service to Sales",DS_VIP_DATA_IMP!$B:$B,$C14)+SUMIFS(DS_VIP_DATA_IMP!$E:$E,DS_VIP_DATA_IMP!$A:$A,"VehicleXchange",DS_VIP_DATA_IMP!$B:$B,$C14),SUMIFS(DC_VIP_DATA_IMP!$I:$I,DC_VIP_DATA_IMP!$C:$C,"VIP",DC_VIP_DATA_IMP!$B:$B,$B14)+SUMIFS(DC_VIP_DATA_IMP!$I:$I,DC_VIP_DATA_IMP!$C:$C,"FastLane",DC_VIP_DATA_IMP!$B:$B,$B14)))</f>
        <v>0</v>
      </c>
      <c r="F14" s="213"/>
      <c r="G14" s="158" t="str">
        <f t="shared" si="0"/>
        <v>-</v>
      </c>
      <c r="H14" s="159" t="str">
        <f t="shared" si="1"/>
        <v>-</v>
      </c>
      <c r="I14" s="160" t="str">
        <f t="shared" si="2"/>
        <v>-</v>
      </c>
      <c r="K14" s="156"/>
      <c r="M14" s="149"/>
      <c r="N14" s="4"/>
      <c r="S14" s="4"/>
      <c r="T14" s="3" t="s">
        <v>73</v>
      </c>
    </row>
    <row r="15" spans="1:20" ht="16" customHeight="1" x14ac:dyDescent="0.35">
      <c r="A15" s="1">
        <v>11</v>
      </c>
      <c r="B15" s="77" t="str">
        <f>IFERROR(VLOOKUP(A15,KEY!$A$5:$B$74,2,FALSE),"")</f>
        <v>BMW North Scottsdale</v>
      </c>
      <c r="C15" s="77" t="str">
        <f>IFERROR(VLOOKUP($A15,KEY!$F$5:$P$74,2,FALSE),"")</f>
        <v>BMW North Scottsdale</v>
      </c>
      <c r="D15" s="161">
        <f>IF(B15="","",IF(VLOOKUP($A15,KEY!$F$5:$P$74,7,FALSE)="",SUMIFS(DS_VIP_DATA_IMP!$D:$D,DS_VIP_DATA_IMP!$A:$A,"Service to Sales",DS_VIP_DATA_IMP!$B:$B,$C15),SUMIFS(DC_VIP_DATA_IMP!$F:$F,DC_VIP_DATA_IMP!$C:$C,"VIP",DC_VIP_DATA_IMP!$B:$B,$B15)))</f>
        <v>372</v>
      </c>
      <c r="E15" s="161">
        <f>IF(B15="","",IF(VLOOKUP($A15,KEY!$F$5:$P$74,7,FALSE)="",SUMIFS(DS_VIP_DATA_IMP!$E:$E,DS_VIP_DATA_IMP!$A:$A,"Service to Sales",DS_VIP_DATA_IMP!$B:$B,$C15)+SUMIFS(DS_VIP_DATA_IMP!$E:$E,DS_VIP_DATA_IMP!$A:$A,"VehicleXchange",DS_VIP_DATA_IMP!$B:$B,$C15),SUMIFS(DC_VIP_DATA_IMP!$I:$I,DC_VIP_DATA_IMP!$C:$C,"VIP",DC_VIP_DATA_IMP!$B:$B,$B15)+SUMIFS(DC_VIP_DATA_IMP!$I:$I,DC_VIP_DATA_IMP!$C:$C,"FastLane",DC_VIP_DATA_IMP!$B:$B,$B15)))</f>
        <v>81</v>
      </c>
      <c r="F15" s="212">
        <v>28</v>
      </c>
      <c r="G15" s="71">
        <f t="shared" si="0"/>
        <v>0.21774193548387097</v>
      </c>
      <c r="H15" s="72">
        <f t="shared" si="1"/>
        <v>13.285714285714286</v>
      </c>
      <c r="I15" s="73">
        <f t="shared" si="2"/>
        <v>2.8928571428571428</v>
      </c>
      <c r="K15" s="156"/>
      <c r="L15" s="3">
        <v>469</v>
      </c>
      <c r="M15" s="149">
        <v>62</v>
      </c>
      <c r="N15" s="4">
        <v>31</v>
      </c>
      <c r="S15" s="4">
        <v>9</v>
      </c>
      <c r="T15" s="3" t="s">
        <v>74</v>
      </c>
    </row>
    <row r="16" spans="1:20" x14ac:dyDescent="0.35">
      <c r="A16" s="1">
        <v>12</v>
      </c>
      <c r="B16" s="77" t="str">
        <f>IFERROR(VLOOKUP(A16,KEY!$A$5:$B$74,2,FALSE),"")</f>
        <v>BMW of Austin</v>
      </c>
      <c r="C16" s="77" t="str">
        <f>IFERROR(VLOOKUP($A16,KEY!$F$5:$P$74,2,FALSE),"")</f>
        <v>BMW of Austin</v>
      </c>
      <c r="D16" s="161">
        <f>IF(B16="","",IF(VLOOKUP($A16,KEY!$F$5:$P$74,7,FALSE)="",SUMIFS(DS_VIP_DATA_IMP!$D:$D,DS_VIP_DATA_IMP!$A:$A,"Service to Sales",DS_VIP_DATA_IMP!$B:$B,$C16),SUMIFS(DC_VIP_DATA_IMP!$F:$F,DC_VIP_DATA_IMP!$C:$C,"VIP",DC_VIP_DATA_IMP!$B:$B,$B16)))</f>
        <v>199</v>
      </c>
      <c r="E16" s="161">
        <f>IF(B16="","",IF(VLOOKUP($A16,KEY!$F$5:$P$74,7,FALSE)="",SUMIFS(DS_VIP_DATA_IMP!$E:$E,DS_VIP_DATA_IMP!$A:$A,"Service to Sales",DS_VIP_DATA_IMP!$B:$B,$C16)+SUMIFS(DS_VIP_DATA_IMP!$E:$E,DS_VIP_DATA_IMP!$A:$A,"VehicleXchange",DS_VIP_DATA_IMP!$B:$B,$C16),SUMIFS(DC_VIP_DATA_IMP!$I:$I,DC_VIP_DATA_IMP!$C:$C,"VIP",DC_VIP_DATA_IMP!$B:$B,$B16)+SUMIFS(DC_VIP_DATA_IMP!$I:$I,DC_VIP_DATA_IMP!$C:$C,"FastLane",DC_VIP_DATA_IMP!$B:$B,$B16)))</f>
        <v>33</v>
      </c>
      <c r="F16" s="212">
        <v>24</v>
      </c>
      <c r="G16" s="71">
        <f t="shared" si="0"/>
        <v>0.16582914572864321</v>
      </c>
      <c r="H16" s="72">
        <f t="shared" si="1"/>
        <v>8.2916666666666661</v>
      </c>
      <c r="I16" s="73">
        <f t="shared" si="2"/>
        <v>1.375</v>
      </c>
      <c r="K16" s="156"/>
      <c r="L16" s="3">
        <v>377</v>
      </c>
      <c r="M16" s="149">
        <v>49</v>
      </c>
      <c r="N16" s="4">
        <v>70</v>
      </c>
      <c r="S16" s="4">
        <v>2</v>
      </c>
      <c r="T16" s="3" t="s">
        <v>75</v>
      </c>
    </row>
    <row r="17" spans="1:20" x14ac:dyDescent="0.35">
      <c r="A17" s="1">
        <v>13</v>
      </c>
      <c r="B17" s="77" t="str">
        <f>IFERROR(VLOOKUP(A17,KEY!$A$5:$B$74,2,FALSE),"")</f>
        <v>BMW of Bloomfield Hills</v>
      </c>
      <c r="C17" s="77" t="str">
        <f>IFERROR(VLOOKUP($A17,KEY!$F$5:$P$74,2,FALSE),"")</f>
        <v>BMW of Bloomfield Hills</v>
      </c>
      <c r="D17" s="161">
        <f>IF(B17="","",IF(VLOOKUP($A17,KEY!$F$5:$P$74,7,FALSE)="",SUMIFS(DS_VIP_DATA_IMP!$D:$D,DS_VIP_DATA_IMP!$A:$A,"Service to Sales",DS_VIP_DATA_IMP!$B:$B,$C17),SUMIFS(DC_VIP_DATA_IMP!$F:$F,DC_VIP_DATA_IMP!$C:$C,"VIP",DC_VIP_DATA_IMP!$B:$B,$B17)))</f>
        <v>31</v>
      </c>
      <c r="E17" s="161">
        <f>IF(B17="","",IF(VLOOKUP($A17,KEY!$F$5:$P$74,7,FALSE)="",SUMIFS(DS_VIP_DATA_IMP!$E:$E,DS_VIP_DATA_IMP!$A:$A,"Service to Sales",DS_VIP_DATA_IMP!$B:$B,$C17)+SUMIFS(DS_VIP_DATA_IMP!$E:$E,DS_VIP_DATA_IMP!$A:$A,"VehicleXchange",DS_VIP_DATA_IMP!$B:$B,$C17),SUMIFS(DC_VIP_DATA_IMP!$I:$I,DC_VIP_DATA_IMP!$C:$C,"VIP",DC_VIP_DATA_IMP!$B:$B,$B17)+SUMIFS(DC_VIP_DATA_IMP!$I:$I,DC_VIP_DATA_IMP!$C:$C,"FastLane",DC_VIP_DATA_IMP!$B:$B,$B17)))</f>
        <v>8</v>
      </c>
      <c r="F17" s="212">
        <v>12</v>
      </c>
      <c r="G17" s="71">
        <f t="shared" si="0"/>
        <v>0.25806451612903225</v>
      </c>
      <c r="H17" s="72">
        <f t="shared" si="1"/>
        <v>2.5833333333333335</v>
      </c>
      <c r="I17" s="73">
        <f t="shared" si="2"/>
        <v>0.66666666666666663</v>
      </c>
      <c r="K17" s="156"/>
      <c r="L17" s="3">
        <v>79</v>
      </c>
      <c r="M17" s="149">
        <v>16</v>
      </c>
      <c r="N17" s="4">
        <v>44</v>
      </c>
      <c r="S17" s="4">
        <v>2</v>
      </c>
      <c r="T17" s="3" t="s">
        <v>76</v>
      </c>
    </row>
    <row r="18" spans="1:20" x14ac:dyDescent="0.35">
      <c r="A18" s="1">
        <v>14</v>
      </c>
      <c r="B18" s="77" t="str">
        <f>IFERROR(VLOOKUP(A18,KEY!$A$5:$B$74,2,FALSE),"")</f>
        <v>BMW/MINI of Escondido</v>
      </c>
      <c r="C18" s="77" t="str">
        <f>IFERROR(VLOOKUP($A18,KEY!$F$5:$P$74,2,FALSE),"")</f>
        <v>BMW of Escondido</v>
      </c>
      <c r="D18" s="161">
        <f>IF(B18="","",IF(VLOOKUP($A18,KEY!$F$5:$P$74,7,FALSE)="",SUMIFS(DS_VIP_DATA_IMP!$D:$D,DS_VIP_DATA_IMP!$A:$A,"Service to Sales",DS_VIP_DATA_IMP!$B:$B,$C18),SUMIFS(DC_VIP_DATA_IMP!$F:$F,DC_VIP_DATA_IMP!$C:$C,"VIP",DC_VIP_DATA_IMP!$B:$B,$B18)))</f>
        <v>57</v>
      </c>
      <c r="E18" s="161">
        <f>IF(B18="","",IF(VLOOKUP($A18,KEY!$F$5:$P$74,7,FALSE)="",SUMIFS(DS_VIP_DATA_IMP!$E:$E,DS_VIP_DATA_IMP!$A:$A,"Service to Sales",DS_VIP_DATA_IMP!$B:$B,$C18)+SUMIFS(DS_VIP_DATA_IMP!$E:$E,DS_VIP_DATA_IMP!$A:$A,"VehicleXchange",DS_VIP_DATA_IMP!$B:$B,$C18),SUMIFS(DC_VIP_DATA_IMP!$I:$I,DC_VIP_DATA_IMP!$C:$C,"VIP",DC_VIP_DATA_IMP!$B:$B,$B18)+SUMIFS(DC_VIP_DATA_IMP!$I:$I,DC_VIP_DATA_IMP!$C:$C,"FastLane",DC_VIP_DATA_IMP!$B:$B,$B18)))</f>
        <v>25</v>
      </c>
      <c r="F18" s="212">
        <v>9</v>
      </c>
      <c r="G18" s="71">
        <f t="shared" si="0"/>
        <v>0.43859649122807015</v>
      </c>
      <c r="H18" s="72">
        <f t="shared" si="1"/>
        <v>6.333333333333333</v>
      </c>
      <c r="I18" s="73">
        <f t="shared" si="2"/>
        <v>2.7777777777777777</v>
      </c>
      <c r="K18" s="156"/>
      <c r="L18" s="3">
        <v>67</v>
      </c>
      <c r="M18" s="149">
        <v>2</v>
      </c>
      <c r="N18" s="4">
        <v>31</v>
      </c>
      <c r="S18" s="4">
        <v>4</v>
      </c>
      <c r="T18" s="3" t="s">
        <v>77</v>
      </c>
    </row>
    <row r="19" spans="1:20" ht="17" x14ac:dyDescent="0.4">
      <c r="A19" s="1">
        <v>15</v>
      </c>
      <c r="B19" s="77" t="str">
        <f>IFERROR(VLOOKUP(A19,KEY!$A$5:$B$74,2,FALSE),"")</f>
        <v>BMW of Ontario</v>
      </c>
      <c r="C19" s="77" t="str">
        <f>IFERROR(VLOOKUP($A19,KEY!$F$5:$P$74,2,FALSE),"")</f>
        <v>BMW of Ontario</v>
      </c>
      <c r="D19" s="161">
        <f>IF(B19="","",IF(VLOOKUP($A19,KEY!$F$5:$P$74,7,FALSE)="",SUMIFS(DS_VIP_DATA_IMP!$D:$D,DS_VIP_DATA_IMP!$A:$A,"Service to Sales",DS_VIP_DATA_IMP!$B:$B,$C19),SUMIFS(DC_VIP_DATA_IMP!$F:$F,DC_VIP_DATA_IMP!$C:$C,"VIP",DC_VIP_DATA_IMP!$B:$B,$B19)))</f>
        <v>187</v>
      </c>
      <c r="E19" s="161">
        <f>IF(B19="","",IF(VLOOKUP($A19,KEY!$F$5:$P$74,7,FALSE)="",SUMIFS(DS_VIP_DATA_IMP!$E:$E,DS_VIP_DATA_IMP!$A:$A,"Service to Sales",DS_VIP_DATA_IMP!$B:$B,$C19)+SUMIFS(DS_VIP_DATA_IMP!$E:$E,DS_VIP_DATA_IMP!$A:$A,"VehicleXchange",DS_VIP_DATA_IMP!$B:$B,$C19),SUMIFS(DC_VIP_DATA_IMP!$I:$I,DC_VIP_DATA_IMP!$C:$C,"VIP",DC_VIP_DATA_IMP!$B:$B,$B19)+SUMIFS(DC_VIP_DATA_IMP!$I:$I,DC_VIP_DATA_IMP!$C:$C,"FastLane",DC_VIP_DATA_IMP!$B:$B,$B19)))</f>
        <v>40</v>
      </c>
      <c r="F19" s="212">
        <v>20</v>
      </c>
      <c r="G19" s="71">
        <f t="shared" si="0"/>
        <v>0.21390374331550802</v>
      </c>
      <c r="H19" s="72">
        <f t="shared" si="1"/>
        <v>9.35</v>
      </c>
      <c r="I19" s="73">
        <f t="shared" si="2"/>
        <v>2</v>
      </c>
      <c r="K19" s="156"/>
      <c r="L19" s="3">
        <v>336</v>
      </c>
      <c r="M19" s="153">
        <v>51</v>
      </c>
      <c r="N19" s="154">
        <v>71</v>
      </c>
      <c r="S19" s="154">
        <f>S6-S8+S10+S11+S12+S13+S15+S16+S17+S18</f>
        <v>1512</v>
      </c>
      <c r="T19" s="3" t="s">
        <v>78</v>
      </c>
    </row>
    <row r="20" spans="1:20" x14ac:dyDescent="0.35">
      <c r="A20" s="1">
        <v>16</v>
      </c>
      <c r="B20" s="77" t="str">
        <f>IFERROR(VLOOKUP(A20,KEY!$A$5:$B$74,2,FALSE),"")</f>
        <v>BMW of San Diego</v>
      </c>
      <c r="C20" s="77" t="str">
        <f>IFERROR(VLOOKUP($A20,KEY!$F$5:$P$74,2,FALSE),"")</f>
        <v>BMW of San Diego</v>
      </c>
      <c r="D20" s="161">
        <f>IF(B20="","",IF(VLOOKUP($A20,KEY!$F$5:$P$74,7,FALSE)="",SUMIFS(DS_VIP_DATA_IMP!$D:$D,DS_VIP_DATA_IMP!$A:$A,"Service to Sales",DS_VIP_DATA_IMP!$B:$B,$C20),SUMIFS(DC_VIP_DATA_IMP!$F:$F,DC_VIP_DATA_IMP!$C:$C,"VIP",DC_VIP_DATA_IMP!$B:$B,$B20)))</f>
        <v>178</v>
      </c>
      <c r="E20" s="161">
        <f>IF(B20="","",IF(VLOOKUP($A20,KEY!$F$5:$P$74,7,FALSE)="",SUMIFS(DS_VIP_DATA_IMP!$E:$E,DS_VIP_DATA_IMP!$A:$A,"Service to Sales",DS_VIP_DATA_IMP!$B:$B,$C20)+SUMIFS(DS_VIP_DATA_IMP!$E:$E,DS_VIP_DATA_IMP!$A:$A,"VehicleXchange",DS_VIP_DATA_IMP!$B:$B,$C20),SUMIFS(DC_VIP_DATA_IMP!$I:$I,DC_VIP_DATA_IMP!$C:$C,"VIP",DC_VIP_DATA_IMP!$B:$B,$B20)+SUMIFS(DC_VIP_DATA_IMP!$I:$I,DC_VIP_DATA_IMP!$C:$C,"FastLane",DC_VIP_DATA_IMP!$B:$B,$B20)))</f>
        <v>64</v>
      </c>
      <c r="F20" s="212">
        <v>23</v>
      </c>
      <c r="G20" s="71">
        <f t="shared" si="0"/>
        <v>0.3595505617977528</v>
      </c>
      <c r="H20" s="72">
        <f t="shared" si="1"/>
        <v>7.7391304347826084</v>
      </c>
      <c r="I20" s="73">
        <f t="shared" si="2"/>
        <v>2.7826086956521738</v>
      </c>
      <c r="K20" s="156"/>
      <c r="L20" s="3">
        <v>232</v>
      </c>
      <c r="M20" s="1">
        <v>39</v>
      </c>
      <c r="N20" s="4">
        <v>101</v>
      </c>
      <c r="T20" s="3" t="s">
        <v>79</v>
      </c>
    </row>
    <row r="21" spans="1:20" x14ac:dyDescent="0.35">
      <c r="A21" s="1">
        <v>17</v>
      </c>
      <c r="B21" s="169" t="str">
        <f>IFERROR(VLOOKUP(A21,KEY!$A$5:$B$74,2,FALSE),"")</f>
        <v>Capitol Acura</v>
      </c>
      <c r="C21" s="169" t="str">
        <f>IFERROR(VLOOKUP($A21,KEY!$F$5:$P$74,2,FALSE),"")</f>
        <v>Capitol Acura</v>
      </c>
      <c r="D21" s="176">
        <f>IF(B21="","",IF(VLOOKUP($A21,KEY!$F$5:$P$74,7,FALSE)="",SUMIFS(DS_VIP_DATA_IMP!$D:$D,DS_VIP_DATA_IMP!$A:$A,"Service to Sales",DS_VIP_DATA_IMP!$B:$B,$C21),SUMIFS(DC_VIP_DATA_IMP!$F:$F,DC_VIP_DATA_IMP!$C:$C,"VIP",DC_VIP_DATA_IMP!$B:$B,$B21)))</f>
        <v>75</v>
      </c>
      <c r="E21" s="176">
        <f>IF(B21="","",IF(VLOOKUP($A21,KEY!$F$5:$P$74,7,FALSE)="",SUMIFS(DS_VIP_DATA_IMP!$E:$E,DS_VIP_DATA_IMP!$A:$A,"Service to Sales",DS_VIP_DATA_IMP!$B:$B,$C21)+SUMIFS(DS_VIP_DATA_IMP!$E:$E,DS_VIP_DATA_IMP!$A:$A,"VehicleXchange",DS_VIP_DATA_IMP!$B:$B,$C21),SUMIFS(DC_VIP_DATA_IMP!$I:$I,DC_VIP_DATA_IMP!$C:$C,"VIP",DC_VIP_DATA_IMP!$B:$B,$B21)+SUMIFS(DC_VIP_DATA_IMP!$I:$I,DC_VIP_DATA_IMP!$C:$C,"FastLane",DC_VIP_DATA_IMP!$B:$B,$B21)))</f>
        <v>9</v>
      </c>
      <c r="F21" s="212">
        <v>6</v>
      </c>
      <c r="G21" s="71">
        <f t="shared" si="0"/>
        <v>0.12</v>
      </c>
      <c r="H21" s="72">
        <f t="shared" si="1"/>
        <v>12.5</v>
      </c>
      <c r="I21" s="73">
        <f t="shared" si="2"/>
        <v>1.5</v>
      </c>
      <c r="K21" s="156"/>
      <c r="L21" s="3">
        <v>67</v>
      </c>
      <c r="M21" s="1">
        <v>6</v>
      </c>
      <c r="N21" s="4">
        <v>12</v>
      </c>
      <c r="T21" s="3" t="s">
        <v>80</v>
      </c>
    </row>
    <row r="22" spans="1:20" x14ac:dyDescent="0.35">
      <c r="A22" s="1">
        <v>18</v>
      </c>
      <c r="B22" s="77" t="str">
        <f>IFERROR(VLOOKUP(A22,KEY!$A$5:$B$74,2,FALSE),"")</f>
        <v>Capitol Honda</v>
      </c>
      <c r="C22" s="77" t="str">
        <f>IFERROR(VLOOKUP($A22,KEY!$F$5:$P$74,2,FALSE),"")</f>
        <v>Capitol Honda</v>
      </c>
      <c r="D22" s="161">
        <f>IF(B22="","",IF(VLOOKUP($A22,KEY!$F$5:$P$74,7,FALSE)="",SUMIFS(DS_VIP_DATA_IMP!$D:$D,DS_VIP_DATA_IMP!$A:$A,"Service to Sales",DS_VIP_DATA_IMP!$B:$B,$C22),SUMIFS(DC_VIP_DATA_IMP!$F:$F,DC_VIP_DATA_IMP!$C:$C,"VIP",DC_VIP_DATA_IMP!$B:$B,$B22)))</f>
        <v>135</v>
      </c>
      <c r="E22" s="161">
        <f>IF(B22="","",IF(VLOOKUP($A22,KEY!$F$5:$P$74,7,FALSE)="",SUMIFS(DS_VIP_DATA_IMP!$E:$E,DS_VIP_DATA_IMP!$A:$A,"Service to Sales",DS_VIP_DATA_IMP!$B:$B,$C22)+SUMIFS(DS_VIP_DATA_IMP!$E:$E,DS_VIP_DATA_IMP!$A:$A,"VehicleXchange",DS_VIP_DATA_IMP!$B:$B,$C22),SUMIFS(DC_VIP_DATA_IMP!$I:$I,DC_VIP_DATA_IMP!$C:$C,"VIP",DC_VIP_DATA_IMP!$B:$B,$B22)+SUMIFS(DC_VIP_DATA_IMP!$I:$I,DC_VIP_DATA_IMP!$C:$C,"FastLane",DC_VIP_DATA_IMP!$B:$B,$B22)))</f>
        <v>28</v>
      </c>
      <c r="F22" s="212">
        <v>23</v>
      </c>
      <c r="G22" s="71">
        <f t="shared" si="0"/>
        <v>0.2074074074074074</v>
      </c>
      <c r="H22" s="72">
        <f t="shared" si="1"/>
        <v>5.8695652173913047</v>
      </c>
      <c r="I22" s="73">
        <f t="shared" si="2"/>
        <v>1.2173913043478262</v>
      </c>
      <c r="K22" s="156"/>
      <c r="L22" s="3">
        <v>223</v>
      </c>
      <c r="M22" s="1">
        <v>44</v>
      </c>
      <c r="N22" s="4">
        <v>21</v>
      </c>
      <c r="T22" s="3" t="s">
        <v>81</v>
      </c>
    </row>
    <row r="23" spans="1:20" x14ac:dyDescent="0.35">
      <c r="A23" s="1">
        <v>19</v>
      </c>
      <c r="B23" s="79" t="str">
        <f>IFERROR(VLOOKUP(A23,KEY!$A$5:$B$74,2,FALSE),"")</f>
        <v>Crevier BMW</v>
      </c>
      <c r="C23" s="79" t="str">
        <f>IFERROR(VLOOKUP($A23,KEY!$F$5:$P$74,2,FALSE),"")</f>
        <v>Crevier BMW</v>
      </c>
      <c r="D23" s="161">
        <f>IF(B23="","",IF(VLOOKUP($A23,KEY!$F$5:$P$74,7,FALSE)="",SUMIFS(DS_VIP_DATA_IMP!$D:$D,DS_VIP_DATA_IMP!$A:$A,"Service to Sales",DS_VIP_DATA_IMP!$B:$B,$C23),SUMIFS(DC_VIP_DATA_IMP!$F:$F,DC_VIP_DATA_IMP!$C:$C,"VIP",DC_VIP_DATA_IMP!$B:$B,$B23)))</f>
        <v>242</v>
      </c>
      <c r="E23" s="161">
        <f>IF(B23="","",IF(VLOOKUP($A23,KEY!$F$5:$P$74,7,FALSE)="",SUMIFS(DS_VIP_DATA_IMP!$E:$E,DS_VIP_DATA_IMP!$A:$A,"Service to Sales",DS_VIP_DATA_IMP!$B:$B,$C23)+SUMIFS(DS_VIP_DATA_IMP!$E:$E,DS_VIP_DATA_IMP!$A:$A,"VehicleXchange",DS_VIP_DATA_IMP!$B:$B,$C23),SUMIFS(DC_VIP_DATA_IMP!$I:$I,DC_VIP_DATA_IMP!$C:$C,"VIP",DC_VIP_DATA_IMP!$B:$B,$B23)+SUMIFS(DC_VIP_DATA_IMP!$I:$I,DC_VIP_DATA_IMP!$C:$C,"FastLane",DC_VIP_DATA_IMP!$B:$B,$B23)))</f>
        <v>97</v>
      </c>
      <c r="F23" s="212">
        <v>26.5</v>
      </c>
      <c r="G23" s="71">
        <f t="shared" si="0"/>
        <v>0.40082644628099173</v>
      </c>
      <c r="H23" s="72">
        <f t="shared" si="1"/>
        <v>9.1320754716981138</v>
      </c>
      <c r="I23" s="73">
        <f t="shared" si="2"/>
        <v>3.6603773584905661</v>
      </c>
      <c r="K23" s="156"/>
      <c r="L23" s="3">
        <v>352</v>
      </c>
      <c r="M23" s="1">
        <v>78</v>
      </c>
      <c r="N23" s="4">
        <v>4</v>
      </c>
      <c r="T23" s="3" t="s">
        <v>82</v>
      </c>
    </row>
    <row r="24" spans="1:20" x14ac:dyDescent="0.35">
      <c r="A24" s="1">
        <v>20</v>
      </c>
      <c r="B24" s="169" t="str">
        <f>IFERROR(VLOOKUP(A24,KEY!$A$5:$B$74,2,FALSE),"")</f>
        <v>Crevier MINI</v>
      </c>
      <c r="C24" s="169" t="str">
        <f>IFERROR(VLOOKUP($A24,KEY!$F$5:$P$74,2,FALSE),"")</f>
        <v>Crevier MINI</v>
      </c>
      <c r="D24" s="176">
        <f>IF(B24="","",IF(VLOOKUP($A24,KEY!$F$5:$P$74,7,FALSE)="",SUMIFS(DS_VIP_DATA_IMP!$D:$D,DS_VIP_DATA_IMP!$A:$A,"Service to Sales",DS_VIP_DATA_IMP!$B:$B,$C24),SUMIFS(DC_VIP_DATA_IMP!$F:$F,DC_VIP_DATA_IMP!$C:$C,"VIP",DC_VIP_DATA_IMP!$B:$B,$B24)))</f>
        <v>15</v>
      </c>
      <c r="E24" s="176">
        <f>IF(B24="","",IF(VLOOKUP($A24,KEY!$F$5:$P$74,7,FALSE)="",SUMIFS(DS_VIP_DATA_IMP!$E:$E,DS_VIP_DATA_IMP!$A:$A,"Service to Sales",DS_VIP_DATA_IMP!$B:$B,$C24)+SUMIFS(DS_VIP_DATA_IMP!$E:$E,DS_VIP_DATA_IMP!$A:$A,"VehicleXchange",DS_VIP_DATA_IMP!$B:$B,$C24),SUMIFS(DC_VIP_DATA_IMP!$I:$I,DC_VIP_DATA_IMP!$C:$C,"VIP",DC_VIP_DATA_IMP!$B:$B,$B24)+SUMIFS(DC_VIP_DATA_IMP!$I:$I,DC_VIP_DATA_IMP!$C:$C,"FastLane",DC_VIP_DATA_IMP!$B:$B,$B24)))</f>
        <v>7</v>
      </c>
      <c r="F24" s="212">
        <v>3.5</v>
      </c>
      <c r="G24" s="71">
        <f t="shared" si="0"/>
        <v>0.46666666666666667</v>
      </c>
      <c r="H24" s="72">
        <f t="shared" si="1"/>
        <v>4.2857142857142856</v>
      </c>
      <c r="I24" s="73">
        <f t="shared" si="2"/>
        <v>2</v>
      </c>
      <c r="K24" s="156"/>
      <c r="L24" s="3">
        <v>67</v>
      </c>
      <c r="M24" s="1">
        <v>12</v>
      </c>
      <c r="N24" s="4">
        <v>12</v>
      </c>
      <c r="T24" s="3" t="s">
        <v>83</v>
      </c>
    </row>
    <row r="25" spans="1:20" x14ac:dyDescent="0.35">
      <c r="A25" s="1">
        <v>21</v>
      </c>
      <c r="B25" s="77" t="str">
        <f>IFERROR(VLOOKUP(A25,KEY!$A$5:$B$74,2,FALSE),"")</f>
        <v>East Madison Toyota</v>
      </c>
      <c r="C25" s="77" t="str">
        <f>IFERROR(VLOOKUP($A25,KEY!$F$5:$P$74,2,FALSE),"")</f>
        <v>East Madison Toyota</v>
      </c>
      <c r="D25" s="161">
        <f>IF(B25="","",IF(VLOOKUP($A25,KEY!$F$5:$P$74,7,FALSE)="",SUMIFS(DS_VIP_DATA_IMP!$D:$D,DS_VIP_DATA_IMP!$A:$A,"Service to Sales",DS_VIP_DATA_IMP!$B:$B,$C25),SUMIFS(DC_VIP_DATA_IMP!$F:$F,DC_VIP_DATA_IMP!$C:$C,"VIP",DC_VIP_DATA_IMP!$B:$B,$B25)))</f>
        <v>532</v>
      </c>
      <c r="E25" s="161">
        <f>IF(B25="","",IF(VLOOKUP($A25,KEY!$F$5:$P$74,7,FALSE)="",SUMIFS(DS_VIP_DATA_IMP!$E:$E,DS_VIP_DATA_IMP!$A:$A,"Service to Sales",DS_VIP_DATA_IMP!$B:$B,$C25)+SUMIFS(DS_VIP_DATA_IMP!$E:$E,DS_VIP_DATA_IMP!$A:$A,"VehicleXchange",DS_VIP_DATA_IMP!$B:$B,$C25),SUMIFS(DC_VIP_DATA_IMP!$I:$I,DC_VIP_DATA_IMP!$C:$C,"VIP",DC_VIP_DATA_IMP!$B:$B,$B25)+SUMIFS(DC_VIP_DATA_IMP!$I:$I,DC_VIP_DATA_IMP!$C:$C,"FastLane",DC_VIP_DATA_IMP!$B:$B,$B25)))</f>
        <v>17</v>
      </c>
      <c r="F25" s="212">
        <v>15</v>
      </c>
      <c r="G25" s="71">
        <f t="shared" si="0"/>
        <v>3.1954887218045111E-2</v>
      </c>
      <c r="H25" s="72">
        <f t="shared" si="1"/>
        <v>35.466666666666669</v>
      </c>
      <c r="I25" s="73">
        <f t="shared" si="2"/>
        <v>1.1333333333333333</v>
      </c>
      <c r="K25" s="156"/>
      <c r="L25" s="3">
        <v>914</v>
      </c>
      <c r="M25" s="1">
        <v>26</v>
      </c>
      <c r="N25" s="4">
        <v>38</v>
      </c>
      <c r="T25" s="3" t="s">
        <v>84</v>
      </c>
    </row>
    <row r="26" spans="1:20" x14ac:dyDescent="0.35">
      <c r="A26" s="1">
        <v>22</v>
      </c>
      <c r="B26" s="77" t="str">
        <f>IFERROR(VLOOKUP(A26,KEY!$A$5:$B$74,2,FALSE),"")</f>
        <v>Genesis of Round Rock</v>
      </c>
      <c r="C26" s="77" t="str">
        <f>IFERROR(VLOOKUP($A26,KEY!$F$5:$P$74,2,FALSE),"")</f>
        <v>Genesis of Round Rock</v>
      </c>
      <c r="D26" s="161">
        <f>IF(B26="","",IF(VLOOKUP($A26,KEY!$F$5:$P$74,7,FALSE)="",SUMIFS(DS_VIP_DATA_IMP!$D:$D,DS_VIP_DATA_IMP!$A:$A,"Service to Sales",DS_VIP_DATA_IMP!$B:$B,$C26),SUMIFS(DC_VIP_DATA_IMP!$F:$F,DC_VIP_DATA_IMP!$C:$C,"VIP",DC_VIP_DATA_IMP!$B:$B,$B26)))</f>
        <v>65</v>
      </c>
      <c r="E26" s="161">
        <f>IF(B26="","",IF(VLOOKUP($A26,KEY!$F$5:$P$74,7,FALSE)="",SUMIFS(DS_VIP_DATA_IMP!$E:$E,DS_VIP_DATA_IMP!$A:$A,"Service to Sales",DS_VIP_DATA_IMP!$B:$B,$C26)+SUMIFS(DS_VIP_DATA_IMP!$E:$E,DS_VIP_DATA_IMP!$A:$A,"VehicleXchange",DS_VIP_DATA_IMP!$B:$B,$C26),SUMIFS(DC_VIP_DATA_IMP!$I:$I,DC_VIP_DATA_IMP!$C:$C,"VIP",DC_VIP_DATA_IMP!$B:$B,$B26)+SUMIFS(DC_VIP_DATA_IMP!$I:$I,DC_VIP_DATA_IMP!$C:$C,"FastLane",DC_VIP_DATA_IMP!$B:$B,$B26)))</f>
        <v>3</v>
      </c>
      <c r="F26" s="212">
        <v>5</v>
      </c>
      <c r="G26" s="71">
        <f t="shared" si="0"/>
        <v>4.6153846153846156E-2</v>
      </c>
      <c r="H26" s="72">
        <f t="shared" si="1"/>
        <v>13</v>
      </c>
      <c r="I26" s="73">
        <f t="shared" si="2"/>
        <v>0.6</v>
      </c>
      <c r="K26" s="156"/>
      <c r="L26" s="3">
        <v>7</v>
      </c>
      <c r="M26" s="1">
        <v>3</v>
      </c>
      <c r="N26" s="4">
        <v>2</v>
      </c>
      <c r="T26" s="3" t="s">
        <v>85</v>
      </c>
    </row>
    <row r="27" spans="1:20" x14ac:dyDescent="0.35">
      <c r="A27" s="1">
        <v>23</v>
      </c>
      <c r="B27" s="77" t="str">
        <f>IFERROR(VLOOKUP(A27,KEY!$A$5:$B$74,2,FALSE),"")</f>
        <v>Honda Leander</v>
      </c>
      <c r="C27" s="77" t="str">
        <f>IFERROR(VLOOKUP($A27,KEY!$F$5:$P$74,2,FALSE),"")</f>
        <v>Honda Leander</v>
      </c>
      <c r="D27" s="161">
        <f>IF(B27="","",IF(VLOOKUP($A27,KEY!$F$5:$P$74,7,FALSE)="",SUMIFS(DS_VIP_DATA_IMP!$D:$D,DS_VIP_DATA_IMP!$A:$A,"Service to Sales",DS_VIP_DATA_IMP!$B:$B,$C27),SUMIFS(DC_VIP_DATA_IMP!$F:$F,DC_VIP_DATA_IMP!$C:$C,"VIP",DC_VIP_DATA_IMP!$B:$B,$B27)))</f>
        <v>125</v>
      </c>
      <c r="E27" s="161">
        <f>IF(B27="","",IF(VLOOKUP($A27,KEY!$F$5:$P$74,7,FALSE)="",SUMIFS(DS_VIP_DATA_IMP!$E:$E,DS_VIP_DATA_IMP!$A:$A,"Service to Sales",DS_VIP_DATA_IMP!$B:$B,$C27)+SUMIFS(DS_VIP_DATA_IMP!$E:$E,DS_VIP_DATA_IMP!$A:$A,"VehicleXchange",DS_VIP_DATA_IMP!$B:$B,$C27),SUMIFS(DC_VIP_DATA_IMP!$I:$I,DC_VIP_DATA_IMP!$C:$C,"VIP",DC_VIP_DATA_IMP!$B:$B,$B27)+SUMIFS(DC_VIP_DATA_IMP!$I:$I,DC_VIP_DATA_IMP!$C:$C,"FastLane",DC_VIP_DATA_IMP!$B:$B,$B27)))</f>
        <v>29</v>
      </c>
      <c r="F27" s="212">
        <v>14</v>
      </c>
      <c r="G27" s="71">
        <f t="shared" si="0"/>
        <v>0.23200000000000001</v>
      </c>
      <c r="H27" s="72">
        <f t="shared" si="1"/>
        <v>8.9285714285714288</v>
      </c>
      <c r="I27" s="73">
        <f t="shared" si="2"/>
        <v>2.0714285714285716</v>
      </c>
      <c r="K27" s="156"/>
      <c r="L27" s="3">
        <v>14</v>
      </c>
      <c r="M27" s="1">
        <v>5</v>
      </c>
      <c r="N27" s="4">
        <v>0</v>
      </c>
      <c r="T27" s="3" t="s">
        <v>86</v>
      </c>
    </row>
    <row r="28" spans="1:20" x14ac:dyDescent="0.35">
      <c r="A28" s="1">
        <v>24</v>
      </c>
      <c r="B28" s="77" t="str">
        <f>IFERROR(VLOOKUP(A28,KEY!$A$5:$B$74,2,FALSE),"")</f>
        <v>Honda North</v>
      </c>
      <c r="C28" s="77" t="str">
        <f>IFERROR(VLOOKUP($A28,KEY!$F$5:$P$74,2,FALSE),"")</f>
        <v>Honda North</v>
      </c>
      <c r="D28" s="161">
        <f>IF(B28="","",IF(VLOOKUP($A28,KEY!$F$5:$P$74,7,FALSE)="",SUMIFS(DS_VIP_DATA_IMP!$D:$D,DS_VIP_DATA_IMP!$A:$A,"Service to Sales",DS_VIP_DATA_IMP!$B:$B,$C28),SUMIFS(DC_VIP_DATA_IMP!$F:$F,DC_VIP_DATA_IMP!$C:$C,"VIP",DC_VIP_DATA_IMP!$B:$B,$B28)))</f>
        <v>79</v>
      </c>
      <c r="E28" s="161">
        <f>IF(B28="","",IF(VLOOKUP($A28,KEY!$F$5:$P$74,7,FALSE)="",SUMIFS(DS_VIP_DATA_IMP!$E:$E,DS_VIP_DATA_IMP!$A:$A,"Service to Sales",DS_VIP_DATA_IMP!$B:$B,$C28)+SUMIFS(DS_VIP_DATA_IMP!$E:$E,DS_VIP_DATA_IMP!$A:$A,"VehicleXchange",DS_VIP_DATA_IMP!$B:$B,$C28),SUMIFS(DC_VIP_DATA_IMP!$I:$I,DC_VIP_DATA_IMP!$C:$C,"VIP",DC_VIP_DATA_IMP!$B:$B,$B28)+SUMIFS(DC_VIP_DATA_IMP!$I:$I,DC_VIP_DATA_IMP!$C:$C,"FastLane",DC_VIP_DATA_IMP!$B:$B,$B28)))</f>
        <v>36</v>
      </c>
      <c r="F28" s="212">
        <v>14</v>
      </c>
      <c r="G28" s="71">
        <f t="shared" si="0"/>
        <v>0.45569620253164556</v>
      </c>
      <c r="H28" s="72">
        <f t="shared" si="1"/>
        <v>5.6428571428571432</v>
      </c>
      <c r="I28" s="73">
        <f t="shared" si="2"/>
        <v>2.5714285714285716</v>
      </c>
      <c r="K28" s="156"/>
      <c r="L28" s="3">
        <v>170</v>
      </c>
      <c r="M28" s="1">
        <v>45</v>
      </c>
      <c r="N28" s="3">
        <v>31</v>
      </c>
      <c r="T28" s="3" t="s">
        <v>87</v>
      </c>
    </row>
    <row r="29" spans="1:20" x14ac:dyDescent="0.35">
      <c r="A29" s="1">
        <v>25</v>
      </c>
      <c r="B29" s="77" t="str">
        <f>IFERROR(VLOOKUP(A29,KEY!$A$5:$B$74,2,FALSE),"")</f>
        <v>Honda of Escondido</v>
      </c>
      <c r="C29" s="77" t="str">
        <f>IFERROR(VLOOKUP($A29,KEY!$F$5:$P$74,2,FALSE),"")</f>
        <v>Honda of Escondido</v>
      </c>
      <c r="D29" s="161">
        <f>IF(B29="","",IF(VLOOKUP($A29,KEY!$F$5:$P$74,7,FALSE)="",SUMIFS(DS_VIP_DATA_IMP!$D:$D,DS_VIP_DATA_IMP!$A:$A,"Service to Sales",DS_VIP_DATA_IMP!$B:$B,$C29),SUMIFS(DC_VIP_DATA_IMP!$F:$F,DC_VIP_DATA_IMP!$C:$C,"VIP",DC_VIP_DATA_IMP!$B:$B,$B29)))</f>
        <v>24</v>
      </c>
      <c r="E29" s="161">
        <f>IF(B29="","",IF(VLOOKUP($A29,KEY!$F$5:$P$74,7,FALSE)="",SUMIFS(DS_VIP_DATA_IMP!$E:$E,DS_VIP_DATA_IMP!$A:$A,"Service to Sales",DS_VIP_DATA_IMP!$B:$B,$C29)+SUMIFS(DS_VIP_DATA_IMP!$E:$E,DS_VIP_DATA_IMP!$A:$A,"VehicleXchange",DS_VIP_DATA_IMP!$B:$B,$C29),SUMIFS(DC_VIP_DATA_IMP!$I:$I,DC_VIP_DATA_IMP!$C:$C,"VIP",DC_VIP_DATA_IMP!$B:$B,$B29)+SUMIFS(DC_VIP_DATA_IMP!$I:$I,DC_VIP_DATA_IMP!$C:$C,"FastLane",DC_VIP_DATA_IMP!$B:$B,$B29)))</f>
        <v>16</v>
      </c>
      <c r="F29" s="212">
        <v>12</v>
      </c>
      <c r="G29" s="71">
        <f t="shared" si="0"/>
        <v>0.66666666666666663</v>
      </c>
      <c r="H29" s="72">
        <f t="shared" si="1"/>
        <v>2</v>
      </c>
      <c r="I29" s="73">
        <f t="shared" si="2"/>
        <v>1.3333333333333333</v>
      </c>
      <c r="K29" s="156"/>
      <c r="L29" s="3">
        <v>115</v>
      </c>
      <c r="M29" s="1">
        <v>12</v>
      </c>
      <c r="N29" s="3">
        <v>34</v>
      </c>
      <c r="T29" s="3" t="s">
        <v>88</v>
      </c>
    </row>
    <row r="30" spans="1:20" x14ac:dyDescent="0.35">
      <c r="A30" s="1">
        <v>26</v>
      </c>
      <c r="B30" s="77" t="str">
        <f>IFERROR(VLOOKUP(A30,KEY!$A$5:$B$74,2,FALSE),"")</f>
        <v>Hyundai of Leander</v>
      </c>
      <c r="C30" s="77" t="str">
        <f>IFERROR(VLOOKUP($A30,KEY!$F$5:$P$74,2,FALSE),"")</f>
        <v>Hyundai of Leander</v>
      </c>
      <c r="D30" s="161">
        <f>IF(B30="","",IF(VLOOKUP($A30,KEY!$F$5:$P$74,7,FALSE)="",SUMIFS(DS_VIP_DATA_IMP!$D:$D,DS_VIP_DATA_IMP!$A:$A,"Service to Sales",DS_VIP_DATA_IMP!$B:$B,$C30),SUMIFS(DC_VIP_DATA_IMP!$F:$F,DC_VIP_DATA_IMP!$C:$C,"VIP",DC_VIP_DATA_IMP!$B:$B,$B30)))</f>
        <v>8</v>
      </c>
      <c r="E30" s="161">
        <f>IF(B30="","",IF(VLOOKUP($A30,KEY!$F$5:$P$74,7,FALSE)="",SUMIFS(DS_VIP_DATA_IMP!$E:$E,DS_VIP_DATA_IMP!$A:$A,"Service to Sales",DS_VIP_DATA_IMP!$B:$B,$C30)+SUMIFS(DS_VIP_DATA_IMP!$E:$E,DS_VIP_DATA_IMP!$A:$A,"VehicleXchange",DS_VIP_DATA_IMP!$B:$B,$C30),SUMIFS(DC_VIP_DATA_IMP!$I:$I,DC_VIP_DATA_IMP!$C:$C,"VIP",DC_VIP_DATA_IMP!$B:$B,$B30)+SUMIFS(DC_VIP_DATA_IMP!$I:$I,DC_VIP_DATA_IMP!$C:$C,"FastLane",DC_VIP_DATA_IMP!$B:$B,$B30)))</f>
        <v>0</v>
      </c>
      <c r="F30" s="212">
        <v>7</v>
      </c>
      <c r="G30" s="71">
        <f t="shared" si="0"/>
        <v>0</v>
      </c>
      <c r="H30" s="72">
        <f t="shared" si="1"/>
        <v>1.1428571428571428</v>
      </c>
      <c r="I30" s="73">
        <f t="shared" si="2"/>
        <v>0</v>
      </c>
      <c r="K30" s="156"/>
      <c r="L30" s="3">
        <v>53</v>
      </c>
      <c r="M30" s="1">
        <v>16</v>
      </c>
      <c r="N30" s="3">
        <v>20</v>
      </c>
      <c r="T30" s="3" t="s">
        <v>89</v>
      </c>
    </row>
    <row r="31" spans="1:20" x14ac:dyDescent="0.35">
      <c r="A31" s="1">
        <v>27</v>
      </c>
      <c r="B31" s="77" t="str">
        <f>IFERROR(VLOOKUP(A31,KEY!$A$5:$B$74,2,FALSE),"")</f>
        <v>Kearny Mesa Toyota</v>
      </c>
      <c r="C31" s="77" t="str">
        <f>IFERROR(VLOOKUP($A31,KEY!$F$5:$P$74,2,FALSE),"")</f>
        <v>Kearny Mesa Toyota</v>
      </c>
      <c r="D31" s="161">
        <f>IF(B31="","",IF(VLOOKUP($A31,KEY!$F$5:$P$74,7,FALSE)="",SUMIFS(DS_VIP_DATA_IMP!$D:$D,DS_VIP_DATA_IMP!$A:$A,"Service to Sales",DS_VIP_DATA_IMP!$B:$B,$C31),SUMIFS(DC_VIP_DATA_IMP!$F:$F,DC_VIP_DATA_IMP!$C:$C,"VIP",DC_VIP_DATA_IMP!$B:$B,$B31)))</f>
        <v>188</v>
      </c>
      <c r="E31" s="161">
        <f>IF(B31="","",IF(VLOOKUP($A31,KEY!$F$5:$P$74,7,FALSE)="",SUMIFS(DS_VIP_DATA_IMP!$E:$E,DS_VIP_DATA_IMP!$A:$A,"Service to Sales",DS_VIP_DATA_IMP!$B:$B,$C31)+SUMIFS(DS_VIP_DATA_IMP!$E:$E,DS_VIP_DATA_IMP!$A:$A,"VehicleXchange",DS_VIP_DATA_IMP!$B:$B,$C31),SUMIFS(DC_VIP_DATA_IMP!$I:$I,DC_VIP_DATA_IMP!$C:$C,"VIP",DC_VIP_DATA_IMP!$B:$B,$B31)+SUMIFS(DC_VIP_DATA_IMP!$I:$I,DC_VIP_DATA_IMP!$C:$C,"FastLane",DC_VIP_DATA_IMP!$B:$B,$B31)))</f>
        <v>33</v>
      </c>
      <c r="F31" s="212">
        <v>19</v>
      </c>
      <c r="G31" s="71">
        <f t="shared" si="0"/>
        <v>0.17553191489361702</v>
      </c>
      <c r="H31" s="72">
        <f t="shared" si="1"/>
        <v>9.8947368421052637</v>
      </c>
      <c r="I31" s="73">
        <f t="shared" si="2"/>
        <v>1.736842105263158</v>
      </c>
      <c r="K31" s="156"/>
      <c r="L31" s="3">
        <v>6</v>
      </c>
      <c r="M31" s="1">
        <v>0</v>
      </c>
      <c r="N31" s="3">
        <v>0</v>
      </c>
      <c r="T31" s="3" t="s">
        <v>90</v>
      </c>
    </row>
    <row r="32" spans="1:20" x14ac:dyDescent="0.35">
      <c r="A32" s="1">
        <v>28</v>
      </c>
      <c r="B32" s="77" t="str">
        <f>IFERROR(VLOOKUP(A32,KEY!$A$5:$B$74,2,FALSE),"")</f>
        <v>Lamborghini North Scottsdale</v>
      </c>
      <c r="C32" s="77" t="str">
        <f>IFERROR(VLOOKUP($A32,KEY!$F$5:$P$74,2,FALSE),"")</f>
        <v>Lamborghini North Scottsdale</v>
      </c>
      <c r="D32" s="161">
        <f>IF(B32="","",IF(VLOOKUP($A32,KEY!$F$5:$P$74,7,FALSE)="",SUMIFS(DS_VIP_DATA_IMP!$D:$D,DS_VIP_DATA_IMP!$A:$A,"Service to Sales",DS_VIP_DATA_IMP!$B:$B,$C32),SUMIFS(DC_VIP_DATA_IMP!$F:$F,DC_VIP_DATA_IMP!$C:$C,"VIP",DC_VIP_DATA_IMP!$B:$B,$B32)))</f>
        <v>10</v>
      </c>
      <c r="E32" s="161">
        <f>IF(B32="","",IF(VLOOKUP($A32,KEY!$F$5:$P$74,7,FALSE)="",SUMIFS(DS_VIP_DATA_IMP!$E:$E,DS_VIP_DATA_IMP!$A:$A,"Service to Sales",DS_VIP_DATA_IMP!$B:$B,$C32)+SUMIFS(DS_VIP_DATA_IMP!$E:$E,DS_VIP_DATA_IMP!$A:$A,"VehicleXchange",DS_VIP_DATA_IMP!$B:$B,$C32),SUMIFS(DC_VIP_DATA_IMP!$I:$I,DC_VIP_DATA_IMP!$C:$C,"VIP",DC_VIP_DATA_IMP!$B:$B,$B32)+SUMIFS(DC_VIP_DATA_IMP!$I:$I,DC_VIP_DATA_IMP!$C:$C,"FastLane",DC_VIP_DATA_IMP!$B:$B,$B32)))</f>
        <v>4</v>
      </c>
      <c r="F32" s="212">
        <v>1</v>
      </c>
      <c r="G32" s="71">
        <f t="shared" si="0"/>
        <v>0.4</v>
      </c>
      <c r="H32" s="72">
        <f t="shared" si="1"/>
        <v>10</v>
      </c>
      <c r="I32" s="73">
        <f t="shared" si="2"/>
        <v>4</v>
      </c>
      <c r="K32" s="156"/>
      <c r="L32" s="3">
        <v>37</v>
      </c>
      <c r="M32" s="1">
        <v>9</v>
      </c>
      <c r="N32" s="3">
        <v>5</v>
      </c>
      <c r="T32" s="3" t="s">
        <v>91</v>
      </c>
    </row>
    <row r="33" spans="1:20" x14ac:dyDescent="0.35">
      <c r="A33" s="1">
        <v>29</v>
      </c>
      <c r="B33" s="77" t="str">
        <f>IFERROR(VLOOKUP(A33,KEY!$A$5:$B$74,2,FALSE),"")</f>
        <v>Land Rover Chandler</v>
      </c>
      <c r="C33" s="77" t="str">
        <f>IFERROR(VLOOKUP($A33,KEY!$F$5:$P$74,2,FALSE),"")</f>
        <v>Jaguar Land Rover Chandler</v>
      </c>
      <c r="D33" s="161">
        <f>IF(B33="","",IF(VLOOKUP($A33,KEY!$F$5:$P$74,7,FALSE)="",SUMIFS(DS_VIP_DATA_IMP!$D:$D,DS_VIP_DATA_IMP!$A:$A,"Service to Sales",DS_VIP_DATA_IMP!$B:$B,$C33),SUMIFS(DC_VIP_DATA_IMP!$F:$F,DC_VIP_DATA_IMP!$C:$C,"VIP",DC_VIP_DATA_IMP!$B:$B,$B33)))</f>
        <v>61</v>
      </c>
      <c r="E33" s="161">
        <f>IF(B33="","",IF(VLOOKUP($A33,KEY!$F$5:$P$74,7,FALSE)="",SUMIFS(DS_VIP_DATA_IMP!$E:$E,DS_VIP_DATA_IMP!$A:$A,"Service to Sales",DS_VIP_DATA_IMP!$B:$B,$C33)+SUMIFS(DS_VIP_DATA_IMP!$E:$E,DS_VIP_DATA_IMP!$A:$A,"VehicleXchange",DS_VIP_DATA_IMP!$B:$B,$C33),SUMIFS(DC_VIP_DATA_IMP!$I:$I,DC_VIP_DATA_IMP!$C:$C,"VIP",DC_VIP_DATA_IMP!$B:$B,$B33)+SUMIFS(DC_VIP_DATA_IMP!$I:$I,DC_VIP_DATA_IMP!$C:$C,"FastLane",DC_VIP_DATA_IMP!$B:$B,$B33)))</f>
        <v>13</v>
      </c>
      <c r="F33" s="212">
        <v>5</v>
      </c>
      <c r="G33" s="71">
        <f t="shared" si="0"/>
        <v>0.21311475409836064</v>
      </c>
      <c r="H33" s="72">
        <f t="shared" si="1"/>
        <v>12.2</v>
      </c>
      <c r="I33" s="73">
        <f t="shared" si="2"/>
        <v>2.6</v>
      </c>
      <c r="K33" s="156"/>
      <c r="L33" s="3">
        <v>225</v>
      </c>
      <c r="M33" s="1">
        <v>60</v>
      </c>
      <c r="N33" s="3">
        <v>10</v>
      </c>
      <c r="T33" s="3" t="s">
        <v>92</v>
      </c>
    </row>
    <row r="34" spans="1:20" x14ac:dyDescent="0.35">
      <c r="A34" s="1">
        <v>30</v>
      </c>
      <c r="B34" s="77" t="str">
        <f>IFERROR(VLOOKUP(A34,KEY!$A$5:$B$74,2,FALSE),"")</f>
        <v>Land Rover North Scottsdale</v>
      </c>
      <c r="C34" s="77" t="str">
        <f>IFERROR(VLOOKUP($A34,KEY!$F$5:$P$74,2,FALSE),"")</f>
        <v>Jaguar Land Rover North Scottsdale</v>
      </c>
      <c r="D34" s="161">
        <f>IF(B34="","",IF(VLOOKUP($A34,KEY!$F$5:$P$74,7,FALSE)="",SUMIFS(DS_VIP_DATA_IMP!$D:$D,DS_VIP_DATA_IMP!$A:$A,"Service to Sales",DS_VIP_DATA_IMP!$B:$B,$C34),SUMIFS(DC_VIP_DATA_IMP!$F:$F,DC_VIP_DATA_IMP!$C:$C,"VIP",DC_VIP_DATA_IMP!$B:$B,$B34)))</f>
        <v>113</v>
      </c>
      <c r="E34" s="161">
        <f>IF(B34="","",IF(VLOOKUP($A34,KEY!$F$5:$P$74,7,FALSE)="",SUMIFS(DS_VIP_DATA_IMP!$E:$E,DS_VIP_DATA_IMP!$A:$A,"Service to Sales",DS_VIP_DATA_IMP!$B:$B,$C34)+SUMIFS(DS_VIP_DATA_IMP!$E:$E,DS_VIP_DATA_IMP!$A:$A,"VehicleXchange",DS_VIP_DATA_IMP!$B:$B,$C34),SUMIFS(DC_VIP_DATA_IMP!$I:$I,DC_VIP_DATA_IMP!$C:$C,"VIP",DC_VIP_DATA_IMP!$B:$B,$B34)+SUMIFS(DC_VIP_DATA_IMP!$I:$I,DC_VIP_DATA_IMP!$C:$C,"FastLane",DC_VIP_DATA_IMP!$B:$B,$B34)))</f>
        <v>16</v>
      </c>
      <c r="F34" s="212">
        <v>9</v>
      </c>
      <c r="G34" s="71">
        <f t="shared" si="0"/>
        <v>0.1415929203539823</v>
      </c>
      <c r="H34" s="72">
        <f t="shared" si="1"/>
        <v>12.555555555555555</v>
      </c>
      <c r="I34" s="73">
        <f t="shared" si="2"/>
        <v>1.7777777777777777</v>
      </c>
      <c r="K34" s="156"/>
      <c r="L34" s="3">
        <v>34</v>
      </c>
      <c r="M34" s="1">
        <v>5</v>
      </c>
      <c r="N34" s="3">
        <v>0</v>
      </c>
      <c r="T34" s="3" t="s">
        <v>93</v>
      </c>
    </row>
    <row r="35" spans="1:20" ht="16" customHeight="1" x14ac:dyDescent="0.35">
      <c r="A35" s="1">
        <v>31</v>
      </c>
      <c r="B35" s="77" t="str">
        <f>IFERROR(VLOOKUP(A35,KEY!$A$5:$B$74,2,FALSE),"")</f>
        <v>Lexus of Austin</v>
      </c>
      <c r="C35" s="77" t="str">
        <f>IFERROR(VLOOKUP($A35,KEY!$F$5:$P$74,2,FALSE),"")</f>
        <v>Lexus of Austin</v>
      </c>
      <c r="D35" s="161">
        <f>IF(B35="","",IF(VLOOKUP($A35,KEY!$F$5:$P$74,7,FALSE)="",SUMIFS(DS_VIP_DATA_IMP!$D:$D,DS_VIP_DATA_IMP!$A:$A,"Service to Sales",DS_VIP_DATA_IMP!$B:$B,$C35),SUMIFS(DC_VIP_DATA_IMP!$F:$F,DC_VIP_DATA_IMP!$C:$C,"VIP",DC_VIP_DATA_IMP!$B:$B,$B35)))</f>
        <v>132</v>
      </c>
      <c r="E35" s="161">
        <f>IF(B35="","",IF(VLOOKUP($A35,KEY!$F$5:$P$74,7,FALSE)="",SUMIFS(DS_VIP_DATA_IMP!$E:$E,DS_VIP_DATA_IMP!$A:$A,"Service to Sales",DS_VIP_DATA_IMP!$B:$B,$C35)+SUMIFS(DS_VIP_DATA_IMP!$E:$E,DS_VIP_DATA_IMP!$A:$A,"VehicleXchange",DS_VIP_DATA_IMP!$B:$B,$C35),SUMIFS(DC_VIP_DATA_IMP!$I:$I,DC_VIP_DATA_IMP!$C:$C,"VIP",DC_VIP_DATA_IMP!$B:$B,$B35)+SUMIFS(DC_VIP_DATA_IMP!$I:$I,DC_VIP_DATA_IMP!$C:$C,"FastLane",DC_VIP_DATA_IMP!$B:$B,$B35)))</f>
        <v>37</v>
      </c>
      <c r="F35" s="212">
        <v>16</v>
      </c>
      <c r="G35" s="71">
        <f t="shared" si="0"/>
        <v>0.28030303030303028</v>
      </c>
      <c r="H35" s="72">
        <f t="shared" si="1"/>
        <v>8.25</v>
      </c>
      <c r="I35" s="73">
        <f t="shared" si="2"/>
        <v>2.3125</v>
      </c>
      <c r="K35" s="156"/>
      <c r="L35" s="3">
        <v>239</v>
      </c>
      <c r="M35" s="1">
        <v>38</v>
      </c>
      <c r="N35" s="3">
        <v>43</v>
      </c>
      <c r="T35" s="3" t="s">
        <v>94</v>
      </c>
    </row>
    <row r="36" spans="1:20" x14ac:dyDescent="0.35">
      <c r="A36" s="1">
        <v>32</v>
      </c>
      <c r="B36" s="77" t="str">
        <f>IFERROR(VLOOKUP(A36,KEY!$A$5:$B$74,2,FALSE),"")</f>
        <v>Lexus of Chandler</v>
      </c>
      <c r="C36" s="77" t="str">
        <f>IFERROR(VLOOKUP($A36,KEY!$F$5:$P$74,2,FALSE),"")</f>
        <v>Lexus of Chandler</v>
      </c>
      <c r="D36" s="161">
        <f>IF(B36="","",IF(VLOOKUP($A36,KEY!$F$5:$P$74,7,FALSE)="",SUMIFS(DS_VIP_DATA_IMP!$D:$D,DS_VIP_DATA_IMP!$A:$A,"Service to Sales",DS_VIP_DATA_IMP!$B:$B,$C36),SUMIFS(DC_VIP_DATA_IMP!$F:$F,DC_VIP_DATA_IMP!$C:$C,"VIP",DC_VIP_DATA_IMP!$B:$B,$B36)))</f>
        <v>118</v>
      </c>
      <c r="E36" s="161">
        <f>IF(B36="","",IF(VLOOKUP($A36,KEY!$F$5:$P$74,7,FALSE)="",SUMIFS(DS_VIP_DATA_IMP!$E:$E,DS_VIP_DATA_IMP!$A:$A,"Service to Sales",DS_VIP_DATA_IMP!$B:$B,$C36)+SUMIFS(DS_VIP_DATA_IMP!$E:$E,DS_VIP_DATA_IMP!$A:$A,"VehicleXchange",DS_VIP_DATA_IMP!$B:$B,$C36),SUMIFS(DC_VIP_DATA_IMP!$I:$I,DC_VIP_DATA_IMP!$C:$C,"VIP",DC_VIP_DATA_IMP!$B:$B,$B36)+SUMIFS(DC_VIP_DATA_IMP!$I:$I,DC_VIP_DATA_IMP!$C:$C,"FastLane",DC_VIP_DATA_IMP!$B:$B,$B36)))</f>
        <v>18</v>
      </c>
      <c r="F36" s="212">
        <v>9</v>
      </c>
      <c r="G36" s="71">
        <f t="shared" si="0"/>
        <v>0.15254237288135594</v>
      </c>
      <c r="H36" s="72">
        <f t="shared" si="1"/>
        <v>13.111111111111111</v>
      </c>
      <c r="I36" s="73">
        <f t="shared" si="2"/>
        <v>2</v>
      </c>
      <c r="K36" s="156"/>
      <c r="L36" s="3">
        <v>2</v>
      </c>
      <c r="M36" s="1">
        <v>4</v>
      </c>
      <c r="N36" s="3">
        <v>0</v>
      </c>
      <c r="T36" s="3" t="s">
        <v>95</v>
      </c>
    </row>
    <row r="37" spans="1:20" x14ac:dyDescent="0.35">
      <c r="A37" s="1">
        <v>33</v>
      </c>
      <c r="B37" s="77" t="str">
        <f>IFERROR(VLOOKUP(A37,KEY!$A$5:$B$74,2,FALSE),"")</f>
        <v>Lexus of Lakeway</v>
      </c>
      <c r="C37" s="77" t="str">
        <f>IFERROR(VLOOKUP($A37,KEY!$F$5:$P$74,2,FALSE),"")</f>
        <v>Lexus of Lakeway</v>
      </c>
      <c r="D37" s="161">
        <f>IF(B37="","",IF(VLOOKUP($A37,KEY!$F$5:$P$74,7,FALSE)="",SUMIFS(DS_VIP_DATA_IMP!$D:$D,DS_VIP_DATA_IMP!$A:$A,"Service to Sales",DS_VIP_DATA_IMP!$B:$B,$C37),SUMIFS(DC_VIP_DATA_IMP!$F:$F,DC_VIP_DATA_IMP!$C:$C,"VIP",DC_VIP_DATA_IMP!$B:$B,$B37)))</f>
        <v>140</v>
      </c>
      <c r="E37" s="161">
        <f>IF(B37="","",IF(VLOOKUP($A37,KEY!$F$5:$P$74,7,FALSE)="",SUMIFS(DS_VIP_DATA_IMP!$E:$E,DS_VIP_DATA_IMP!$A:$A,"Service to Sales",DS_VIP_DATA_IMP!$B:$B,$C37)+SUMIFS(DS_VIP_DATA_IMP!$E:$E,DS_VIP_DATA_IMP!$A:$A,"VehicleXchange",DS_VIP_DATA_IMP!$B:$B,$C37),SUMIFS(DC_VIP_DATA_IMP!$I:$I,DC_VIP_DATA_IMP!$C:$C,"VIP",DC_VIP_DATA_IMP!$B:$B,$B37)+SUMIFS(DC_VIP_DATA_IMP!$I:$I,DC_VIP_DATA_IMP!$C:$C,"FastLane",DC_VIP_DATA_IMP!$B:$B,$B37)))</f>
        <v>28</v>
      </c>
      <c r="F37" s="212">
        <v>10</v>
      </c>
      <c r="G37" s="71">
        <f t="shared" si="0"/>
        <v>0.2</v>
      </c>
      <c r="H37" s="72">
        <f t="shared" si="1"/>
        <v>14</v>
      </c>
      <c r="I37" s="73">
        <f t="shared" si="2"/>
        <v>2.8</v>
      </c>
      <c r="K37" s="156"/>
      <c r="L37" s="3">
        <v>92</v>
      </c>
      <c r="M37" s="1">
        <v>12</v>
      </c>
      <c r="N37" s="3">
        <v>11</v>
      </c>
      <c r="T37" s="3" t="s">
        <v>96</v>
      </c>
    </row>
    <row r="38" spans="1:20" x14ac:dyDescent="0.35">
      <c r="A38" s="1">
        <v>34</v>
      </c>
      <c r="B38" s="77" t="str">
        <f>IFERROR(VLOOKUP(A38,KEY!$A$5:$B$74,2,FALSE),"")</f>
        <v>Lexus San Diego</v>
      </c>
      <c r="C38" s="77" t="str">
        <f>IFERROR(VLOOKUP($A38,KEY!$F$5:$P$74,2,FALSE),"")</f>
        <v>Lexus San Diego</v>
      </c>
      <c r="D38" s="161">
        <f>IF(B38="","",IF(VLOOKUP($A38,KEY!$F$5:$P$74,7,FALSE)="",SUMIFS(DS_VIP_DATA_IMP!$D:$D,DS_VIP_DATA_IMP!$A:$A,"Service to Sales",DS_VIP_DATA_IMP!$B:$B,$C38),SUMIFS(DC_VIP_DATA_IMP!$F:$F,DC_VIP_DATA_IMP!$C:$C,"VIP",DC_VIP_DATA_IMP!$B:$B,$B38)))</f>
        <v>259</v>
      </c>
      <c r="E38" s="161">
        <f>IF(B38="","",IF(VLOOKUP($A38,KEY!$F$5:$P$74,7,FALSE)="",SUMIFS(DS_VIP_DATA_IMP!$E:$E,DS_VIP_DATA_IMP!$A:$A,"Service to Sales",DS_VIP_DATA_IMP!$B:$B,$C38)+SUMIFS(DS_VIP_DATA_IMP!$E:$E,DS_VIP_DATA_IMP!$A:$A,"VehicleXchange",DS_VIP_DATA_IMP!$B:$B,$C38),SUMIFS(DC_VIP_DATA_IMP!$I:$I,DC_VIP_DATA_IMP!$C:$C,"VIP",DC_VIP_DATA_IMP!$B:$B,$B38)+SUMIFS(DC_VIP_DATA_IMP!$I:$I,DC_VIP_DATA_IMP!$C:$C,"FastLane",DC_VIP_DATA_IMP!$B:$B,$B38)))</f>
        <v>41</v>
      </c>
      <c r="F38" s="212">
        <v>17</v>
      </c>
      <c r="G38" s="71">
        <f t="shared" si="0"/>
        <v>0.15830115830115829</v>
      </c>
      <c r="H38" s="72">
        <f t="shared" si="1"/>
        <v>15.235294117647058</v>
      </c>
      <c r="I38" s="73">
        <f t="shared" si="2"/>
        <v>2.4117647058823528</v>
      </c>
      <c r="K38" s="156"/>
      <c r="L38" s="3">
        <v>159</v>
      </c>
      <c r="M38" s="1">
        <v>19</v>
      </c>
      <c r="N38" s="3">
        <v>16</v>
      </c>
      <c r="T38" s="3" t="s">
        <v>97</v>
      </c>
    </row>
    <row r="39" spans="1:20" x14ac:dyDescent="0.35">
      <c r="A39" s="1">
        <v>35</v>
      </c>
      <c r="B39" s="77" t="str">
        <f>IFERROR(VLOOKUP(A39,KEY!$A$5:$B$74,2,FALSE),"")</f>
        <v>Lincoln South Coast</v>
      </c>
      <c r="C39" s="77" t="str">
        <f>IFERROR(VLOOKUP($A39,KEY!$F$5:$P$74,2,FALSE),"")</f>
        <v>Lincoln South Coast</v>
      </c>
      <c r="D39" s="161">
        <f>IF(B39="","",IF(VLOOKUP($A39,KEY!$F$5:$P$74,7,FALSE)="",SUMIFS(DS_VIP_DATA_IMP!$D:$D,DS_VIP_DATA_IMP!$A:$A,"Service to Sales",DS_VIP_DATA_IMP!$B:$B,$C39),SUMIFS(DC_VIP_DATA_IMP!$F:$F,DC_VIP_DATA_IMP!$C:$C,"VIP",DC_VIP_DATA_IMP!$B:$B,$B39)))</f>
        <v>20</v>
      </c>
      <c r="E39" s="161">
        <f>IF(B39="","",IF(VLOOKUP($A39,KEY!$F$5:$P$74,7,FALSE)="",SUMIFS(DS_VIP_DATA_IMP!$E:$E,DS_VIP_DATA_IMP!$A:$A,"Service to Sales",DS_VIP_DATA_IMP!$B:$B,$C39)+SUMIFS(DS_VIP_DATA_IMP!$E:$E,DS_VIP_DATA_IMP!$A:$A,"VehicleXchange",DS_VIP_DATA_IMP!$B:$B,$C39),SUMIFS(DC_VIP_DATA_IMP!$I:$I,DC_VIP_DATA_IMP!$C:$C,"VIP",DC_VIP_DATA_IMP!$B:$B,$B39)+SUMIFS(DC_VIP_DATA_IMP!$I:$I,DC_VIP_DATA_IMP!$C:$C,"FastLane",DC_VIP_DATA_IMP!$B:$B,$B39)))</f>
        <v>6</v>
      </c>
      <c r="F39" s="212">
        <v>4</v>
      </c>
      <c r="G39" s="71">
        <f t="shared" si="0"/>
        <v>0.3</v>
      </c>
      <c r="H39" s="72">
        <f t="shared" si="1"/>
        <v>5</v>
      </c>
      <c r="I39" s="73">
        <f t="shared" si="2"/>
        <v>1.5</v>
      </c>
      <c r="K39" s="156"/>
      <c r="L39" s="3">
        <v>333</v>
      </c>
      <c r="M39" s="1">
        <v>52</v>
      </c>
      <c r="N39" s="3">
        <v>61</v>
      </c>
      <c r="T39" s="3" t="s">
        <v>98</v>
      </c>
    </row>
    <row r="40" spans="1:20" x14ac:dyDescent="0.35">
      <c r="A40" s="1">
        <v>36</v>
      </c>
      <c r="B40" s="169" t="str">
        <f>IFERROR(VLOOKUP(A40,KEY!$A$5:$B$74,2,FALSE),"")</f>
        <v>Mazda of Escondido</v>
      </c>
      <c r="C40" s="169" t="str">
        <f>IFERROR(VLOOKUP($A40,KEY!$F$5:$P$74,2,FALSE),"")</f>
        <v>Mazda of Escondido</v>
      </c>
      <c r="D40" s="176">
        <f>IF(B40="","",IF(VLOOKUP($A40,KEY!$F$5:$P$74,7,FALSE)="",SUMIFS(DS_VIP_DATA_IMP!$D:$D,DS_VIP_DATA_IMP!$A:$A,"Service to Sales",DS_VIP_DATA_IMP!$B:$B,$C40),SUMIFS(DC_VIP_DATA_IMP!$F:$F,DC_VIP_DATA_IMP!$C:$C,"VIP",DC_VIP_DATA_IMP!$B:$B,$B40)))</f>
        <v>60</v>
      </c>
      <c r="E40" s="176">
        <f>IF(B40="","",IF(VLOOKUP($A40,KEY!$F$5:$P$74,7,FALSE)="",SUMIFS(DS_VIP_DATA_IMP!$E:$E,DS_VIP_DATA_IMP!$A:$A,"Service to Sales",DS_VIP_DATA_IMP!$B:$B,$C40)+SUMIFS(DS_VIP_DATA_IMP!$E:$E,DS_VIP_DATA_IMP!$A:$A,"VehicleXchange",DS_VIP_DATA_IMP!$B:$B,$C40),SUMIFS(DC_VIP_DATA_IMP!$I:$I,DC_VIP_DATA_IMP!$C:$C,"VIP",DC_VIP_DATA_IMP!$B:$B,$B40)+SUMIFS(DC_VIP_DATA_IMP!$I:$I,DC_VIP_DATA_IMP!$C:$C,"FastLane",DC_VIP_DATA_IMP!$B:$B,$B40)))</f>
        <v>26</v>
      </c>
      <c r="F40" s="212">
        <v>6</v>
      </c>
      <c r="G40" s="71">
        <f t="shared" si="0"/>
        <v>0.43333333333333335</v>
      </c>
      <c r="H40" s="72">
        <f t="shared" si="1"/>
        <v>10</v>
      </c>
      <c r="I40" s="73">
        <f t="shared" si="2"/>
        <v>4.333333333333333</v>
      </c>
      <c r="K40" s="156"/>
      <c r="L40" s="3">
        <v>96</v>
      </c>
      <c r="M40" s="1">
        <v>11</v>
      </c>
      <c r="N40" s="3">
        <v>19</v>
      </c>
      <c r="T40" s="3" t="s">
        <v>99</v>
      </c>
    </row>
    <row r="41" spans="1:20" ht="16" customHeight="1" x14ac:dyDescent="0.35">
      <c r="A41" s="1">
        <v>37</v>
      </c>
      <c r="B41" s="169" t="str">
        <f>IFERROR(VLOOKUP(A41,KEY!$A$5:$B$74,2,FALSE),"")</f>
        <v>Mercedes-Benz of Chandler</v>
      </c>
      <c r="C41" s="169" t="str">
        <f>IFERROR(VLOOKUP($A41,KEY!$F$5:$P$74,2,FALSE),"")</f>
        <v>Mercedes-Benz of Chandler</v>
      </c>
      <c r="D41" s="176">
        <f>IF(B41="","",IF(VLOOKUP($A41,KEY!$F$5:$P$74,7,FALSE)="",SUMIFS(DS_VIP_DATA_IMP!$D:$D,DS_VIP_DATA_IMP!$A:$A,"Service to Sales",DS_VIP_DATA_IMP!$B:$B,$C41),SUMIFS(DC_VIP_DATA_IMP!$F:$F,DC_VIP_DATA_IMP!$C:$C,"VIP",DC_VIP_DATA_IMP!$B:$B,$B41)))</f>
        <v>100</v>
      </c>
      <c r="E41" s="176">
        <f>IF(B41="","",IF(VLOOKUP($A41,KEY!$F$5:$P$74,7,FALSE)="",SUMIFS(DS_VIP_DATA_IMP!$E:$E,DS_VIP_DATA_IMP!$A:$A,"Service to Sales",DS_VIP_DATA_IMP!$B:$B,$C41)+SUMIFS(DS_VIP_DATA_IMP!$E:$E,DS_VIP_DATA_IMP!$A:$A,"VehicleXchange",DS_VIP_DATA_IMP!$B:$B,$C41),SUMIFS(DC_VIP_DATA_IMP!$I:$I,DC_VIP_DATA_IMP!$C:$C,"VIP",DC_VIP_DATA_IMP!$B:$B,$B41)+SUMIFS(DC_VIP_DATA_IMP!$I:$I,DC_VIP_DATA_IMP!$C:$C,"FastLane",DC_VIP_DATA_IMP!$B:$B,$B41)))</f>
        <v>16</v>
      </c>
      <c r="F41" s="212">
        <v>9</v>
      </c>
      <c r="G41" s="71">
        <f t="shared" si="0"/>
        <v>0.16</v>
      </c>
      <c r="H41" s="72">
        <f t="shared" si="1"/>
        <v>11.111111111111111</v>
      </c>
      <c r="I41" s="73">
        <f t="shared" si="2"/>
        <v>1.7777777777777777</v>
      </c>
      <c r="K41" s="156"/>
      <c r="L41" s="3">
        <v>166</v>
      </c>
      <c r="M41" s="1">
        <v>33</v>
      </c>
      <c r="N41" s="3">
        <v>23</v>
      </c>
      <c r="T41" s="3" t="s">
        <v>100</v>
      </c>
    </row>
    <row r="42" spans="1:20" x14ac:dyDescent="0.35">
      <c r="A42" s="1">
        <v>38</v>
      </c>
      <c r="B42" s="169" t="str">
        <f>IFERROR(VLOOKUP(A42,KEY!$A$5:$B$74,2,FALSE),"")</f>
        <v>Mercedes-Benz of North Scottsdale</v>
      </c>
      <c r="C42" s="169" t="str">
        <f>IFERROR(VLOOKUP($A42,KEY!$F$5:$P$74,2,FALSE),"")</f>
        <v>Mercedes-Benz of North Scottsdale</v>
      </c>
      <c r="D42" s="176">
        <f>IF(B42="","",IF(VLOOKUP($A42,KEY!$F$5:$P$74,7,FALSE)="",SUMIFS(DS_VIP_DATA_IMP!$D:$D,DS_VIP_DATA_IMP!$A:$A,"Service to Sales",DS_VIP_DATA_IMP!$B:$B,$C42),SUMIFS(DC_VIP_DATA_IMP!$F:$F,DC_VIP_DATA_IMP!$C:$C,"VIP",DC_VIP_DATA_IMP!$B:$B,$B42)))</f>
        <v>225</v>
      </c>
      <c r="E42" s="176">
        <f>IF(B42="","",IF(VLOOKUP($A42,KEY!$F$5:$P$74,7,FALSE)="",SUMIFS(DS_VIP_DATA_IMP!$E:$E,DS_VIP_DATA_IMP!$A:$A,"Service to Sales",DS_VIP_DATA_IMP!$B:$B,$C42)+SUMIFS(DS_VIP_DATA_IMP!$E:$E,DS_VIP_DATA_IMP!$A:$A,"VehicleXchange",DS_VIP_DATA_IMP!$B:$B,$C42),SUMIFS(DC_VIP_DATA_IMP!$I:$I,DC_VIP_DATA_IMP!$C:$C,"VIP",DC_VIP_DATA_IMP!$B:$B,$B42)+SUMIFS(DC_VIP_DATA_IMP!$I:$I,DC_VIP_DATA_IMP!$C:$C,"FastLane",DC_VIP_DATA_IMP!$B:$B,$B42)))</f>
        <v>51</v>
      </c>
      <c r="F42" s="212">
        <v>18</v>
      </c>
      <c r="G42" s="71">
        <f t="shared" si="0"/>
        <v>0.22666666666666666</v>
      </c>
      <c r="H42" s="72">
        <f t="shared" si="1"/>
        <v>12.5</v>
      </c>
      <c r="I42" s="73">
        <f t="shared" si="2"/>
        <v>2.8333333333333335</v>
      </c>
      <c r="K42" s="156"/>
      <c r="L42" s="3">
        <v>418</v>
      </c>
      <c r="M42" s="1">
        <v>36</v>
      </c>
      <c r="N42" s="3">
        <v>34</v>
      </c>
      <c r="T42" s="3" t="s">
        <v>101</v>
      </c>
    </row>
    <row r="43" spans="1:20" x14ac:dyDescent="0.35">
      <c r="A43" s="1">
        <v>39</v>
      </c>
      <c r="B43" s="169" t="str">
        <f>IFERROR(VLOOKUP(A43,KEY!$A$5:$B$74,2,FALSE),"")</f>
        <v>Mercedes-Benz of San Diego</v>
      </c>
      <c r="C43" s="169" t="str">
        <f>IFERROR(VLOOKUP($A43,KEY!$F$5:$P$74,2,FALSE),"")</f>
        <v>Mercedes-Benz of San Diego</v>
      </c>
      <c r="D43" s="176">
        <f>IF(B43="","",IF(VLOOKUP($A43,KEY!$F$5:$P$74,7,FALSE)="",SUMIFS(DS_VIP_DATA_IMP!$D:$D,DS_VIP_DATA_IMP!$A:$A,"Service to Sales",DS_VIP_DATA_IMP!$B:$B,$C43),SUMIFS(DC_VIP_DATA_IMP!$F:$F,DC_VIP_DATA_IMP!$C:$C,"VIP",DC_VIP_DATA_IMP!$B:$B,$B43)))</f>
        <v>672</v>
      </c>
      <c r="E43" s="176">
        <f>IF(B43="","",IF(VLOOKUP($A43,KEY!$F$5:$P$74,7,FALSE)="",SUMIFS(DS_VIP_DATA_IMP!$E:$E,DS_VIP_DATA_IMP!$A:$A,"Service to Sales",DS_VIP_DATA_IMP!$B:$B,$C43)+SUMIFS(DS_VIP_DATA_IMP!$E:$E,DS_VIP_DATA_IMP!$A:$A,"VehicleXchange",DS_VIP_DATA_IMP!$B:$B,$C43),SUMIFS(DC_VIP_DATA_IMP!$I:$I,DC_VIP_DATA_IMP!$C:$C,"VIP",DC_VIP_DATA_IMP!$B:$B,$B43)+SUMIFS(DC_VIP_DATA_IMP!$I:$I,DC_VIP_DATA_IMP!$C:$C,"FastLane",DC_VIP_DATA_IMP!$B:$B,$B43)))</f>
        <v>57</v>
      </c>
      <c r="F43" s="212">
        <v>16</v>
      </c>
      <c r="G43" s="71">
        <f t="shared" si="0"/>
        <v>8.4821428571428575E-2</v>
      </c>
      <c r="H43" s="72">
        <f t="shared" si="1"/>
        <v>42</v>
      </c>
      <c r="I43" s="73">
        <f t="shared" si="2"/>
        <v>3.5625</v>
      </c>
      <c r="K43" s="156"/>
      <c r="L43" s="3">
        <v>36</v>
      </c>
      <c r="M43" s="1">
        <v>4</v>
      </c>
      <c r="N43" s="3">
        <v>2</v>
      </c>
      <c r="T43" s="3" t="s">
        <v>102</v>
      </c>
    </row>
    <row r="44" spans="1:20" x14ac:dyDescent="0.35">
      <c r="A44" s="1">
        <v>40</v>
      </c>
      <c r="B44" s="169" t="str">
        <f>IFERROR(VLOOKUP(A44,KEY!$A$5:$B$74,2,FALSE),"")</f>
        <v>MINI North Scottsdale</v>
      </c>
      <c r="C44" s="169" t="str">
        <f>IFERROR(VLOOKUP($A44,KEY!$F$5:$P$74,2,FALSE),"")</f>
        <v>MINI North Scottsdale</v>
      </c>
      <c r="D44" s="176">
        <f>IF(B44="","",IF(VLOOKUP($A44,KEY!$F$5:$P$74,7,FALSE)="",SUMIFS(DS_VIP_DATA_IMP!$D:$D,DS_VIP_DATA_IMP!$A:$A,"Service to Sales",DS_VIP_DATA_IMP!$B:$B,$C44),SUMIFS(DC_VIP_DATA_IMP!$F:$F,DC_VIP_DATA_IMP!$C:$C,"VIP",DC_VIP_DATA_IMP!$B:$B,$B44)))</f>
        <v>52</v>
      </c>
      <c r="E44" s="176">
        <f>IF(B44="","",IF(VLOOKUP($A44,KEY!$F$5:$P$74,7,FALSE)="",SUMIFS(DS_VIP_DATA_IMP!$E:$E,DS_VIP_DATA_IMP!$A:$A,"Service to Sales",DS_VIP_DATA_IMP!$B:$B,$C44)+SUMIFS(DS_VIP_DATA_IMP!$E:$E,DS_VIP_DATA_IMP!$A:$A,"VehicleXchange",DS_VIP_DATA_IMP!$B:$B,$C44),SUMIFS(DC_VIP_DATA_IMP!$I:$I,DC_VIP_DATA_IMP!$C:$C,"VIP",DC_VIP_DATA_IMP!$B:$B,$B44)+SUMIFS(DC_VIP_DATA_IMP!$I:$I,DC_VIP_DATA_IMP!$C:$C,"FastLane",DC_VIP_DATA_IMP!$B:$B,$B44)))</f>
        <v>7</v>
      </c>
      <c r="F44" s="212">
        <v>4</v>
      </c>
      <c r="G44" s="71">
        <f t="shared" si="0"/>
        <v>0.13461538461538461</v>
      </c>
      <c r="H44" s="72">
        <f t="shared" si="1"/>
        <v>13</v>
      </c>
      <c r="I44" s="73">
        <f t="shared" si="2"/>
        <v>1.75</v>
      </c>
      <c r="K44" s="156"/>
      <c r="L44" s="3">
        <v>52</v>
      </c>
      <c r="M44" s="1">
        <v>12</v>
      </c>
      <c r="N44" s="3">
        <v>6</v>
      </c>
      <c r="T44" s="3" t="s">
        <v>103</v>
      </c>
    </row>
    <row r="45" spans="1:20" x14ac:dyDescent="0.35">
      <c r="A45" s="1">
        <v>41</v>
      </c>
      <c r="B45" s="169" t="str">
        <f>IFERROR(VLOOKUP(A45,KEY!$A$5:$B$74,2,FALSE),"")</f>
        <v>MINI of Austin</v>
      </c>
      <c r="C45" s="169" t="str">
        <f>IFERROR(VLOOKUP($A45,KEY!$F$5:$P$74,2,FALSE),"")</f>
        <v>MINI of Austin</v>
      </c>
      <c r="D45" s="176">
        <f>IF(B45="","",IF(VLOOKUP($A45,KEY!$F$5:$P$74,7,FALSE)="",SUMIFS(DS_VIP_DATA_IMP!$D:$D,DS_VIP_DATA_IMP!$A:$A,"Service to Sales",DS_VIP_DATA_IMP!$B:$B,$C45),SUMIFS(DC_VIP_DATA_IMP!$F:$F,DC_VIP_DATA_IMP!$C:$C,"VIP",DC_VIP_DATA_IMP!$B:$B,$B45)))</f>
        <v>10</v>
      </c>
      <c r="E45" s="176">
        <f>IF(B45="","",IF(VLOOKUP($A45,KEY!$F$5:$P$74,7,FALSE)="",SUMIFS(DS_VIP_DATA_IMP!$E:$E,DS_VIP_DATA_IMP!$A:$A,"Service to Sales",DS_VIP_DATA_IMP!$B:$B,$C45)+SUMIFS(DS_VIP_DATA_IMP!$E:$E,DS_VIP_DATA_IMP!$A:$A,"VehicleXchange",DS_VIP_DATA_IMP!$B:$B,$C45),SUMIFS(DC_VIP_DATA_IMP!$I:$I,DC_VIP_DATA_IMP!$C:$C,"VIP",DC_VIP_DATA_IMP!$B:$B,$B45)+SUMIFS(DC_VIP_DATA_IMP!$I:$I,DC_VIP_DATA_IMP!$C:$C,"FastLane",DC_VIP_DATA_IMP!$B:$B,$B45)))</f>
        <v>9</v>
      </c>
      <c r="F45" s="212">
        <v>4</v>
      </c>
      <c r="G45" s="71">
        <f t="shared" si="0"/>
        <v>0.9</v>
      </c>
      <c r="H45" s="72">
        <f t="shared" si="1"/>
        <v>2.5</v>
      </c>
      <c r="I45" s="73">
        <f t="shared" si="2"/>
        <v>2.25</v>
      </c>
      <c r="K45" s="156"/>
      <c r="L45" s="3">
        <v>125</v>
      </c>
      <c r="M45" s="3">
        <v>14</v>
      </c>
      <c r="N45" s="3">
        <v>26</v>
      </c>
      <c r="T45" s="3" t="s">
        <v>104</v>
      </c>
    </row>
    <row r="46" spans="1:20" x14ac:dyDescent="0.35">
      <c r="A46" s="1">
        <v>42</v>
      </c>
      <c r="B46" s="169" t="str">
        <f>IFERROR(VLOOKUP(A46,KEY!$A$5:$B$74,2,FALSE),"")</f>
        <v>MINI of Marin</v>
      </c>
      <c r="C46" s="169" t="str">
        <f>IFERROR(VLOOKUP($A46,KEY!$F$5:$P$74,2,FALSE),"")</f>
        <v>MINI of Marin</v>
      </c>
      <c r="D46" s="176">
        <f>IF(B46="","",IF(VLOOKUP($A46,KEY!$F$5:$P$74,7,FALSE)="",SUMIFS(DS_VIP_DATA_IMP!$D:$D,DS_VIP_DATA_IMP!$A:$A,"Service to Sales",DS_VIP_DATA_IMP!$B:$B,$C46),SUMIFS(DC_VIP_DATA_IMP!$F:$F,DC_VIP_DATA_IMP!$C:$C,"VIP",DC_VIP_DATA_IMP!$B:$B,$B46)))</f>
        <v>15</v>
      </c>
      <c r="E46" s="176">
        <f>IF(B46="","",IF(VLOOKUP($A46,KEY!$F$5:$P$74,7,FALSE)="",SUMIFS(DS_VIP_DATA_IMP!$E:$E,DS_VIP_DATA_IMP!$A:$A,"Service to Sales",DS_VIP_DATA_IMP!$B:$B,$C46)+SUMIFS(DS_VIP_DATA_IMP!$E:$E,DS_VIP_DATA_IMP!$A:$A,"VehicleXchange",DS_VIP_DATA_IMP!$B:$B,$C46),SUMIFS(DC_VIP_DATA_IMP!$I:$I,DC_VIP_DATA_IMP!$C:$C,"VIP",DC_VIP_DATA_IMP!$B:$B,$B46)+SUMIFS(DC_VIP_DATA_IMP!$I:$I,DC_VIP_DATA_IMP!$C:$C,"FastLane",DC_VIP_DATA_IMP!$B:$B,$B46)))</f>
        <v>10</v>
      </c>
      <c r="F46" s="212">
        <v>4</v>
      </c>
      <c r="G46" s="71">
        <f t="shared" si="0"/>
        <v>0.66666666666666663</v>
      </c>
      <c r="H46" s="72">
        <f t="shared" si="1"/>
        <v>3.75</v>
      </c>
      <c r="I46" s="73">
        <f t="shared" si="2"/>
        <v>2.5</v>
      </c>
      <c r="K46" s="156"/>
      <c r="L46" s="3">
        <v>265</v>
      </c>
      <c r="M46" s="3">
        <v>42</v>
      </c>
      <c r="N46" s="3">
        <v>22</v>
      </c>
      <c r="T46" s="3" t="s">
        <v>105</v>
      </c>
    </row>
    <row r="47" spans="1:20" x14ac:dyDescent="0.35">
      <c r="A47" s="1">
        <v>43</v>
      </c>
      <c r="B47" s="169" t="str">
        <f>IFERROR(VLOOKUP(A47,KEY!$A$5:$B$74,2,FALSE),"")</f>
        <v>MINI of Ontario</v>
      </c>
      <c r="C47" s="169" t="str">
        <f>IFERROR(VLOOKUP($A47,KEY!$F$5:$P$74,2,FALSE),"")</f>
        <v>MINI of Ontario</v>
      </c>
      <c r="D47" s="176">
        <f>IF(B47="","",IF(VLOOKUP($A47,KEY!$F$5:$P$74,7,FALSE)="",SUMIFS(DS_VIP_DATA_IMP!$D:$D,DS_VIP_DATA_IMP!$A:$A,"Service to Sales",DS_VIP_DATA_IMP!$B:$B,$C47),SUMIFS(DC_VIP_DATA_IMP!$F:$F,DC_VIP_DATA_IMP!$C:$C,"VIP",DC_VIP_DATA_IMP!$B:$B,$B47)))</f>
        <v>29</v>
      </c>
      <c r="E47" s="176">
        <f>IF(B47="","",IF(VLOOKUP($A47,KEY!$F$5:$P$74,7,FALSE)="",SUMIFS(DS_VIP_DATA_IMP!$E:$E,DS_VIP_DATA_IMP!$A:$A,"Service to Sales",DS_VIP_DATA_IMP!$B:$B,$C47)+SUMIFS(DS_VIP_DATA_IMP!$E:$E,DS_VIP_DATA_IMP!$A:$A,"VehicleXchange",DS_VIP_DATA_IMP!$B:$B,$C47),SUMIFS(DC_VIP_DATA_IMP!$I:$I,DC_VIP_DATA_IMP!$C:$C,"VIP",DC_VIP_DATA_IMP!$B:$B,$B47)+SUMIFS(DC_VIP_DATA_IMP!$I:$I,DC_VIP_DATA_IMP!$C:$C,"FastLane",DC_VIP_DATA_IMP!$B:$B,$B47)))</f>
        <v>2</v>
      </c>
      <c r="F47" s="212">
        <v>3</v>
      </c>
      <c r="G47" s="71">
        <f t="shared" si="0"/>
        <v>6.8965517241379309E-2</v>
      </c>
      <c r="H47" s="72">
        <f t="shared" si="1"/>
        <v>9.6666666666666661</v>
      </c>
      <c r="I47" s="73">
        <f t="shared" si="2"/>
        <v>0.66666666666666663</v>
      </c>
      <c r="K47" s="156"/>
      <c r="L47" s="3">
        <v>209</v>
      </c>
      <c r="M47" s="3">
        <v>47</v>
      </c>
      <c r="N47" s="3">
        <v>42</v>
      </c>
      <c r="T47" s="3" t="s">
        <v>106</v>
      </c>
    </row>
    <row r="48" spans="1:20" ht="16" customHeight="1" x14ac:dyDescent="0.35">
      <c r="A48" s="1">
        <v>44</v>
      </c>
      <c r="B48" s="169" t="str">
        <f>IFERROR(VLOOKUP(A48,KEY!$A$5:$B$74,2,FALSE),"")</f>
        <v>MINI of San Diego</v>
      </c>
      <c r="C48" s="169" t="str">
        <f>IFERROR(VLOOKUP($A48,KEY!$F$5:$P$74,2,FALSE),"")</f>
        <v>MINI of San Diego</v>
      </c>
      <c r="D48" s="176">
        <f>IF(B48="","",IF(VLOOKUP($A48,KEY!$F$5:$P$74,7,FALSE)="",SUMIFS(DS_VIP_DATA_IMP!$D:$D,DS_VIP_DATA_IMP!$A:$A,"Service to Sales",DS_VIP_DATA_IMP!$B:$B,$C48),SUMIFS(DC_VIP_DATA_IMP!$F:$F,DC_VIP_DATA_IMP!$C:$C,"VIP",DC_VIP_DATA_IMP!$B:$B,$B48)))</f>
        <v>43</v>
      </c>
      <c r="E48" s="176">
        <f>IF(B48="","",IF(VLOOKUP($A48,KEY!$F$5:$P$74,7,FALSE)="",SUMIFS(DS_VIP_DATA_IMP!$E:$E,DS_VIP_DATA_IMP!$A:$A,"Service to Sales",DS_VIP_DATA_IMP!$B:$B,$C48)+SUMIFS(DS_VIP_DATA_IMP!$E:$E,DS_VIP_DATA_IMP!$A:$A,"VehicleXchange",DS_VIP_DATA_IMP!$B:$B,$C48),SUMIFS(DC_VIP_DATA_IMP!$I:$I,DC_VIP_DATA_IMP!$C:$C,"VIP",DC_VIP_DATA_IMP!$B:$B,$B48)+SUMIFS(DC_VIP_DATA_IMP!$I:$I,DC_VIP_DATA_IMP!$C:$C,"FastLane",DC_VIP_DATA_IMP!$B:$B,$B48)))</f>
        <v>16</v>
      </c>
      <c r="F48" s="212">
        <v>4</v>
      </c>
      <c r="G48" s="71">
        <f t="shared" si="0"/>
        <v>0.37209302325581395</v>
      </c>
      <c r="H48" s="72">
        <f t="shared" si="1"/>
        <v>10.75</v>
      </c>
      <c r="I48" s="73">
        <f t="shared" si="2"/>
        <v>4</v>
      </c>
      <c r="K48" s="156"/>
      <c r="L48" s="3">
        <v>52</v>
      </c>
      <c r="M48" s="3">
        <v>6</v>
      </c>
      <c r="N48" s="3">
        <v>3</v>
      </c>
      <c r="T48" s="3" t="s">
        <v>107</v>
      </c>
    </row>
    <row r="49" spans="1:20" x14ac:dyDescent="0.35">
      <c r="A49" s="1">
        <v>45</v>
      </c>
      <c r="B49" s="169" t="str">
        <f>IFERROR(VLOOKUP(A49,KEY!$A$5:$B$74,2,FALSE),"")</f>
        <v>MINI of Tempe</v>
      </c>
      <c r="C49" s="169" t="str">
        <f>IFERROR(VLOOKUP($A49,KEY!$F$5:$P$74,2,FALSE),"")</f>
        <v>MINI of Tempe</v>
      </c>
      <c r="D49" s="176">
        <f>IF(B49="","",IF(VLOOKUP($A49,KEY!$F$5:$P$74,7,FALSE)="",SUMIFS(DS_VIP_DATA_IMP!$D:$D,DS_VIP_DATA_IMP!$A:$A,"Service to Sales",DS_VIP_DATA_IMP!$B:$B,$C49),SUMIFS(DC_VIP_DATA_IMP!$F:$F,DC_VIP_DATA_IMP!$C:$C,"VIP",DC_VIP_DATA_IMP!$B:$B,$B49)))</f>
        <v>14</v>
      </c>
      <c r="E49" s="176">
        <f>IF(B49="","",IF(VLOOKUP($A49,KEY!$F$5:$P$74,7,FALSE)="",SUMIFS(DS_VIP_DATA_IMP!$E:$E,DS_VIP_DATA_IMP!$A:$A,"Service to Sales",DS_VIP_DATA_IMP!$B:$B,$C49)+SUMIFS(DS_VIP_DATA_IMP!$E:$E,DS_VIP_DATA_IMP!$A:$A,"VehicleXchange",DS_VIP_DATA_IMP!$B:$B,$C49),SUMIFS(DC_VIP_DATA_IMP!$I:$I,DC_VIP_DATA_IMP!$C:$C,"VIP",DC_VIP_DATA_IMP!$B:$B,$B49)+SUMIFS(DC_VIP_DATA_IMP!$I:$I,DC_VIP_DATA_IMP!$C:$C,"FastLane",DC_VIP_DATA_IMP!$B:$B,$B49)))</f>
        <v>3</v>
      </c>
      <c r="F49" s="212">
        <v>4</v>
      </c>
      <c r="G49" s="71">
        <f t="shared" si="0"/>
        <v>0.21428571428571427</v>
      </c>
      <c r="H49" s="72">
        <f t="shared" si="1"/>
        <v>3.5</v>
      </c>
      <c r="I49" s="73">
        <f t="shared" si="2"/>
        <v>0.75</v>
      </c>
      <c r="K49" s="156"/>
      <c r="L49" s="3">
        <v>24</v>
      </c>
      <c r="M49" s="3">
        <v>2</v>
      </c>
      <c r="N49" s="3">
        <v>0</v>
      </c>
      <c r="T49" s="3" t="s">
        <v>108</v>
      </c>
    </row>
    <row r="50" spans="1:20" x14ac:dyDescent="0.35">
      <c r="A50" s="1">
        <v>46</v>
      </c>
      <c r="B50" s="200" t="str">
        <f>IFERROR(VLOOKUP(A50,KEY!$A$5:$B$74,2,FALSE),"")</f>
        <v>Motorwerks BMW</v>
      </c>
      <c r="C50" s="200" t="str">
        <f>IFERROR(VLOOKUP($A50,KEY!$F$5:$P$74,2,FALSE),"")</f>
        <v>Motorwerks BMW</v>
      </c>
      <c r="D50" s="201">
        <f>IF(B50="","",IF(VLOOKUP($A50,KEY!$F$5:$P$74,7,FALSE)="",SUMIFS(DS_VIP_DATA_IMP!$D:$D,DS_VIP_DATA_IMP!$A:$A,"Service to Sales",DS_VIP_DATA_IMP!$B:$B,$C50),SUMIFS(DC_VIP_DATA_IMP!$F:$F,DC_VIP_DATA_IMP!$C:$C,"VIP",DC_VIP_DATA_IMP!$B:$B,$B50)))</f>
        <v>366</v>
      </c>
      <c r="E50" s="201">
        <f>IF(B50="","",IF(VLOOKUP($A50,KEY!$F$5:$P$74,7,FALSE)="",SUMIFS(DS_VIP_DATA_IMP!$E:$E,DS_VIP_DATA_IMP!$A:$A,"Service to Sales",DS_VIP_DATA_IMP!$B:$B,$C50)+SUMIFS(DS_VIP_DATA_IMP!$E:$E,DS_VIP_DATA_IMP!$A:$A,"VehicleXchange",DS_VIP_DATA_IMP!$B:$B,$C50),SUMIFS(DC_VIP_DATA_IMP!$I:$I,DC_VIP_DATA_IMP!$C:$C,"VIP",DC_VIP_DATA_IMP!$B:$B,$B50)+SUMIFS(DC_VIP_DATA_IMP!$I:$I,DC_VIP_DATA_IMP!$C:$C,"FastLane",DC_VIP_DATA_IMP!$B:$B,$B50)))</f>
        <v>63</v>
      </c>
      <c r="F50" s="212">
        <v>18</v>
      </c>
      <c r="G50" s="71">
        <f t="shared" si="0"/>
        <v>0.1721311475409836</v>
      </c>
      <c r="H50" s="72">
        <f t="shared" si="1"/>
        <v>20.333333333333332</v>
      </c>
      <c r="I50" s="73">
        <f t="shared" si="2"/>
        <v>3.5</v>
      </c>
      <c r="K50" s="156"/>
      <c r="L50" s="3">
        <v>48</v>
      </c>
      <c r="M50" s="3">
        <v>13</v>
      </c>
      <c r="N50" s="3">
        <v>23</v>
      </c>
      <c r="T50" s="3" t="s">
        <v>109</v>
      </c>
    </row>
    <row r="51" spans="1:20" x14ac:dyDescent="0.35">
      <c r="A51" s="1">
        <v>47</v>
      </c>
      <c r="B51" s="169" t="str">
        <f>IFERROR(VLOOKUP(A51,KEY!$A$5:$B$74,2,FALSE),"")</f>
        <v>Motorwerks MINI</v>
      </c>
      <c r="C51" s="169" t="str">
        <f>IFERROR(VLOOKUP($A51,KEY!$F$5:$P$74,2,FALSE),"")</f>
        <v>Motorwerks MINI</v>
      </c>
      <c r="D51" s="176">
        <f>IF(B51="","",IF(VLOOKUP($A51,KEY!$F$5:$P$74,7,FALSE)="",SUMIFS(DS_VIP_DATA_IMP!$D:$D,DS_VIP_DATA_IMP!$A:$A,"Service to Sales",DS_VIP_DATA_IMP!$B:$B,$C51),SUMIFS(DC_VIP_DATA_IMP!$F:$F,DC_VIP_DATA_IMP!$C:$C,"VIP",DC_VIP_DATA_IMP!$B:$B,$B51)))</f>
        <v>120</v>
      </c>
      <c r="E51" s="176">
        <f>IF(B51="","",IF(VLOOKUP($A51,KEY!$F$5:$P$74,7,FALSE)="",SUMIFS(DS_VIP_DATA_IMP!$E:$E,DS_VIP_DATA_IMP!$A:$A,"Service to Sales",DS_VIP_DATA_IMP!$B:$B,$C51)+SUMIFS(DS_VIP_DATA_IMP!$E:$E,DS_VIP_DATA_IMP!$A:$A,"VehicleXchange",DS_VIP_DATA_IMP!$B:$B,$C51),SUMIFS(DC_VIP_DATA_IMP!$I:$I,DC_VIP_DATA_IMP!$C:$C,"VIP",DC_VIP_DATA_IMP!$B:$B,$B51)+SUMIFS(DC_VIP_DATA_IMP!$I:$I,DC_VIP_DATA_IMP!$C:$C,"FastLane",DC_VIP_DATA_IMP!$B:$B,$B51)))</f>
        <v>11</v>
      </c>
      <c r="F51" s="212">
        <v>5</v>
      </c>
      <c r="G51" s="71">
        <f t="shared" si="0"/>
        <v>9.166666666666666E-2</v>
      </c>
      <c r="H51" s="72">
        <f t="shared" si="1"/>
        <v>24</v>
      </c>
      <c r="I51" s="73">
        <f t="shared" si="2"/>
        <v>2.2000000000000002</v>
      </c>
      <c r="K51" s="156"/>
      <c r="L51" s="3">
        <v>58</v>
      </c>
      <c r="M51" s="3">
        <v>7</v>
      </c>
      <c r="N51" s="3">
        <v>0</v>
      </c>
      <c r="T51" s="3" t="s">
        <v>110</v>
      </c>
    </row>
    <row r="52" spans="1:20" x14ac:dyDescent="0.35">
      <c r="A52" s="1">
        <v>48</v>
      </c>
      <c r="B52" s="77" t="str">
        <f>IFERROR(VLOOKUP(A52,KEY!$A$5:$B$74,2,FALSE),"")</f>
        <v>Penske Chevrolet</v>
      </c>
      <c r="C52" s="77" t="str">
        <f>IFERROR(VLOOKUP($A52,KEY!$F$5:$P$74,2,FALSE),"")</f>
        <v>Penske Chevrolet</v>
      </c>
      <c r="D52" s="161">
        <f>IF(B52="","",IF(VLOOKUP($A52,KEY!$F$5:$P$74,7,FALSE)="",SUMIFS(DS_VIP_DATA_IMP!$D:$D,DS_VIP_DATA_IMP!$A:$A,"Service to Sales",DS_VIP_DATA_IMP!$B:$B,$C52),SUMIFS(DC_VIP_DATA_IMP!$F:$F,DC_VIP_DATA_IMP!$C:$C,"VIP",DC_VIP_DATA_IMP!$B:$B,$B52)))</f>
        <v>14</v>
      </c>
      <c r="E52" s="161">
        <f>IF(B52="","",IF(VLOOKUP($A52,KEY!$F$5:$P$74,7,FALSE)="",SUMIFS(DS_VIP_DATA_IMP!$E:$E,DS_VIP_DATA_IMP!$A:$A,"Service to Sales",DS_VIP_DATA_IMP!$B:$B,$C52)+SUMIFS(DS_VIP_DATA_IMP!$E:$E,DS_VIP_DATA_IMP!$A:$A,"VehicleXchange",DS_VIP_DATA_IMP!$B:$B,$C52),SUMIFS(DC_VIP_DATA_IMP!$I:$I,DC_VIP_DATA_IMP!$C:$C,"VIP",DC_VIP_DATA_IMP!$B:$B,$B52)+SUMIFS(DC_VIP_DATA_IMP!$I:$I,DC_VIP_DATA_IMP!$C:$C,"FastLane",DC_VIP_DATA_IMP!$B:$B,$B52)))</f>
        <v>8</v>
      </c>
      <c r="F52" s="212">
        <v>10</v>
      </c>
      <c r="G52" s="71">
        <f t="shared" si="0"/>
        <v>0.5714285714285714</v>
      </c>
      <c r="H52" s="72">
        <f t="shared" si="1"/>
        <v>1.4</v>
      </c>
      <c r="I52" s="73">
        <f t="shared" si="2"/>
        <v>0.8</v>
      </c>
      <c r="K52" s="156"/>
      <c r="L52" s="3">
        <v>65</v>
      </c>
      <c r="M52" s="3">
        <v>7</v>
      </c>
      <c r="N52" s="3">
        <v>12</v>
      </c>
      <c r="T52" s="3" t="s">
        <v>111</v>
      </c>
    </row>
    <row r="53" spans="1:20" x14ac:dyDescent="0.35">
      <c r="A53" s="1">
        <v>49</v>
      </c>
      <c r="B53" s="77" t="str">
        <f>IFERROR(VLOOKUP(A53,KEY!$A$5:$B$74,2,FALSE),"")</f>
        <v>Penske Honda</v>
      </c>
      <c r="C53" s="77" t="str">
        <f>IFERROR(VLOOKUP($A53,KEY!$F$5:$P$74,2,FALSE),"")</f>
        <v>Penske Honda</v>
      </c>
      <c r="D53" s="161">
        <f>IF(B53="","",IF(VLOOKUP($A53,KEY!$F$5:$P$74,7,FALSE)="",SUMIFS(DS_VIP_DATA_IMP!$D:$D,DS_VIP_DATA_IMP!$A:$A,"Service to Sales",DS_VIP_DATA_IMP!$B:$B,$C53),SUMIFS(DC_VIP_DATA_IMP!$F:$F,DC_VIP_DATA_IMP!$C:$C,"VIP",DC_VIP_DATA_IMP!$B:$B,$B53)))</f>
        <v>281</v>
      </c>
      <c r="E53" s="161">
        <f>IF(B53="","",IF(VLOOKUP($A53,KEY!$F$5:$P$74,7,FALSE)="",SUMIFS(DS_VIP_DATA_IMP!$E:$E,DS_VIP_DATA_IMP!$A:$A,"Service to Sales",DS_VIP_DATA_IMP!$B:$B,$C53)+SUMIFS(DS_VIP_DATA_IMP!$E:$E,DS_VIP_DATA_IMP!$A:$A,"VehicleXchange",DS_VIP_DATA_IMP!$B:$B,$C53),SUMIFS(DC_VIP_DATA_IMP!$I:$I,DC_VIP_DATA_IMP!$C:$C,"VIP",DC_VIP_DATA_IMP!$B:$B,$B53)+SUMIFS(DC_VIP_DATA_IMP!$I:$I,DC_VIP_DATA_IMP!$C:$C,"FastLane",DC_VIP_DATA_IMP!$B:$B,$B53)))</f>
        <v>13</v>
      </c>
      <c r="F53" s="212">
        <v>25</v>
      </c>
      <c r="G53" s="71">
        <f t="shared" si="0"/>
        <v>4.6263345195729534E-2</v>
      </c>
      <c r="H53" s="72">
        <f t="shared" si="1"/>
        <v>11.24</v>
      </c>
      <c r="I53" s="73">
        <f t="shared" si="2"/>
        <v>0.52</v>
      </c>
      <c r="K53" s="156"/>
      <c r="L53" s="3">
        <v>44</v>
      </c>
      <c r="M53" s="3">
        <v>2</v>
      </c>
      <c r="N53" s="3">
        <v>7</v>
      </c>
      <c r="T53" s="3" t="s">
        <v>112</v>
      </c>
    </row>
    <row r="54" spans="1:20" x14ac:dyDescent="0.35">
      <c r="A54" s="1">
        <v>50</v>
      </c>
      <c r="B54" s="200" t="str">
        <f>IFERROR(VLOOKUP(A54,KEY!$A$5:$B$74,2,FALSE),"")</f>
        <v>Peter Pan BMW</v>
      </c>
      <c r="C54" s="200" t="str">
        <f>IFERROR(VLOOKUP($A54,KEY!$F$5:$P$74,2,FALSE),"")</f>
        <v>Peter Pan BMW</v>
      </c>
      <c r="D54" s="201">
        <f>IF(B54="","",IF(VLOOKUP($A54,KEY!$F$5:$P$74,7,FALSE)="",SUMIFS(DS_VIP_DATA_IMP!$D:$D,DS_VIP_DATA_IMP!$A:$A,"Service to Sales",DS_VIP_DATA_IMP!$B:$B,$C54),SUMIFS(DC_VIP_DATA_IMP!$F:$F,DC_VIP_DATA_IMP!$C:$C,"VIP",DC_VIP_DATA_IMP!$B:$B,$B54)))</f>
        <v>217</v>
      </c>
      <c r="E54" s="201">
        <f>IF(B54="","",IF(VLOOKUP($A54,KEY!$F$5:$P$74,7,FALSE)="",SUMIFS(DS_VIP_DATA_IMP!$E:$E,DS_VIP_DATA_IMP!$A:$A,"Service to Sales",DS_VIP_DATA_IMP!$B:$B,$C54)+SUMIFS(DS_VIP_DATA_IMP!$E:$E,DS_VIP_DATA_IMP!$A:$A,"VehicleXchange",DS_VIP_DATA_IMP!$B:$B,$C54),SUMIFS(DC_VIP_DATA_IMP!$I:$I,DC_VIP_DATA_IMP!$C:$C,"VIP",DC_VIP_DATA_IMP!$B:$B,$B54)+SUMIFS(DC_VIP_DATA_IMP!$I:$I,DC_VIP_DATA_IMP!$C:$C,"FastLane",DC_VIP_DATA_IMP!$B:$B,$B54)))</f>
        <v>55</v>
      </c>
      <c r="F54" s="212">
        <v>13</v>
      </c>
      <c r="G54" s="71">
        <f t="shared" si="0"/>
        <v>0.25345622119815669</v>
      </c>
      <c r="H54" s="72">
        <f t="shared" si="1"/>
        <v>16.692307692307693</v>
      </c>
      <c r="I54" s="73">
        <f t="shared" si="2"/>
        <v>4.2307692307692308</v>
      </c>
      <c r="K54" s="156"/>
      <c r="L54" s="3">
        <v>356</v>
      </c>
      <c r="M54" s="3">
        <v>34</v>
      </c>
      <c r="N54" s="3">
        <v>79</v>
      </c>
      <c r="T54" s="3" t="s">
        <v>113</v>
      </c>
    </row>
    <row r="55" spans="1:20" x14ac:dyDescent="0.35">
      <c r="A55" s="1">
        <v>51</v>
      </c>
      <c r="B55" s="77" t="str">
        <f>IFERROR(VLOOKUP(A55,KEY!$A$5:$B$74,2,FALSE),"")</f>
        <v>Porsche North Scottsdale</v>
      </c>
      <c r="C55" s="77" t="str">
        <f>IFERROR(VLOOKUP($A55,KEY!$F$5:$P$74,2,FALSE),"")</f>
        <v>Porsche North Scottsdale</v>
      </c>
      <c r="D55" s="161">
        <f>IF(B55="","",IF(VLOOKUP($A55,KEY!$F$5:$P$74,7,FALSE)="",SUMIFS(DS_VIP_DATA_IMP!$D:$D,DS_VIP_DATA_IMP!$A:$A,"Service to Sales",DS_VIP_DATA_IMP!$B:$B,$C55),SUMIFS(DC_VIP_DATA_IMP!$F:$F,DC_VIP_DATA_IMP!$C:$C,"VIP",DC_VIP_DATA_IMP!$B:$B,$B55)))</f>
        <v>248</v>
      </c>
      <c r="E55" s="161">
        <f>IF(B55="","",IF(VLOOKUP($A55,KEY!$F$5:$P$74,7,FALSE)="",SUMIFS(DS_VIP_DATA_IMP!$E:$E,DS_VIP_DATA_IMP!$A:$A,"Service to Sales",DS_VIP_DATA_IMP!$B:$B,$C55)+SUMIFS(DS_VIP_DATA_IMP!$E:$E,DS_VIP_DATA_IMP!$A:$A,"VehicleXchange",DS_VIP_DATA_IMP!$B:$B,$C55),SUMIFS(DC_VIP_DATA_IMP!$I:$I,DC_VIP_DATA_IMP!$C:$C,"VIP",DC_VIP_DATA_IMP!$B:$B,$B55)+SUMIFS(DC_VIP_DATA_IMP!$I:$I,DC_VIP_DATA_IMP!$C:$C,"FastLane",DC_VIP_DATA_IMP!$B:$B,$B55)))</f>
        <v>54</v>
      </c>
      <c r="F55" s="212">
        <v>12</v>
      </c>
      <c r="G55" s="71">
        <f t="shared" si="0"/>
        <v>0.21774193548387097</v>
      </c>
      <c r="H55" s="72">
        <f t="shared" si="1"/>
        <v>20.666666666666668</v>
      </c>
      <c r="I55" s="73">
        <f t="shared" si="2"/>
        <v>4.5</v>
      </c>
      <c r="K55" s="156"/>
      <c r="L55" s="3">
        <v>24</v>
      </c>
      <c r="M55" s="3">
        <v>4</v>
      </c>
      <c r="N55" s="3">
        <v>8</v>
      </c>
      <c r="T55" s="3" t="s">
        <v>114</v>
      </c>
    </row>
    <row r="56" spans="1:20" x14ac:dyDescent="0.35">
      <c r="A56" s="1">
        <v>52</v>
      </c>
      <c r="B56" s="77" t="str">
        <f>IFERROR(VLOOKUP(A56,KEY!$A$5:$B$74,2,FALSE),"")</f>
        <v>Porsche Stevens Creek</v>
      </c>
      <c r="C56" s="77" t="str">
        <f>IFERROR(VLOOKUP($A56,KEY!$F$5:$P$74,2,FALSE),"")</f>
        <v>Porsche Stevens Creek</v>
      </c>
      <c r="D56" s="161">
        <f>IF(B56="","",IF(VLOOKUP($A56,KEY!$F$5:$P$74,7,FALSE)="",SUMIFS(DS_VIP_DATA_IMP!$D:$D,DS_VIP_DATA_IMP!$A:$A,"Service to Sales",DS_VIP_DATA_IMP!$B:$B,$C56),SUMIFS(DC_VIP_DATA_IMP!$F:$F,DC_VIP_DATA_IMP!$C:$C,"VIP",DC_VIP_DATA_IMP!$B:$B,$B56)))</f>
        <v>77</v>
      </c>
      <c r="E56" s="161">
        <f>IF(B56="","",IF(VLOOKUP($A56,KEY!$F$5:$P$74,7,FALSE)="",SUMIFS(DS_VIP_DATA_IMP!$E:$E,DS_VIP_DATA_IMP!$A:$A,"Service to Sales",DS_VIP_DATA_IMP!$B:$B,$C56)+SUMIFS(DS_VIP_DATA_IMP!$E:$E,DS_VIP_DATA_IMP!$A:$A,"VehicleXchange",DS_VIP_DATA_IMP!$B:$B,$C56),SUMIFS(DC_VIP_DATA_IMP!$I:$I,DC_VIP_DATA_IMP!$C:$C,"VIP",DC_VIP_DATA_IMP!$B:$B,$B56)+SUMIFS(DC_VIP_DATA_IMP!$I:$I,DC_VIP_DATA_IMP!$C:$C,"FastLane",DC_VIP_DATA_IMP!$B:$B,$B56)))</f>
        <v>34</v>
      </c>
      <c r="F56" s="212">
        <v>9</v>
      </c>
      <c r="G56" s="71">
        <f t="shared" si="0"/>
        <v>0.44155844155844154</v>
      </c>
      <c r="H56" s="72">
        <f t="shared" si="1"/>
        <v>8.5555555555555554</v>
      </c>
      <c r="I56" s="73">
        <f t="shared" si="2"/>
        <v>3.7777777777777777</v>
      </c>
      <c r="K56" s="156"/>
      <c r="L56" s="3">
        <v>34</v>
      </c>
      <c r="M56" s="3">
        <v>4</v>
      </c>
      <c r="N56" s="3">
        <v>18</v>
      </c>
      <c r="T56" s="3" t="s">
        <v>115</v>
      </c>
    </row>
    <row r="57" spans="1:20" x14ac:dyDescent="0.35">
      <c r="A57" s="1">
        <v>53</v>
      </c>
      <c r="B57" s="77" t="str">
        <f>IFERROR(VLOOKUP(A57,KEY!$A$5:$B$74,2,FALSE),"")</f>
        <v>Round Rock Honda</v>
      </c>
      <c r="C57" s="77" t="str">
        <f>IFERROR(VLOOKUP($A57,KEY!$F$5:$P$74,2,FALSE),"")</f>
        <v>Round Rock Honda</v>
      </c>
      <c r="D57" s="161">
        <f>IF(B57="","",IF(VLOOKUP($A57,KEY!$F$5:$P$74,7,FALSE)="",SUMIFS(DS_VIP_DATA_IMP!$D:$D,DS_VIP_DATA_IMP!$A:$A,"Service to Sales",DS_VIP_DATA_IMP!$B:$B,$C57),SUMIFS(DC_VIP_DATA_IMP!$F:$F,DC_VIP_DATA_IMP!$C:$C,"VIP",DC_VIP_DATA_IMP!$B:$B,$B57)))</f>
        <v>111</v>
      </c>
      <c r="E57" s="161">
        <f>IF(B57="","",IF(VLOOKUP($A57,KEY!$F$5:$P$74,7,FALSE)="",SUMIFS(DS_VIP_DATA_IMP!$E:$E,DS_VIP_DATA_IMP!$A:$A,"Service to Sales",DS_VIP_DATA_IMP!$B:$B,$C57)+SUMIFS(DS_VIP_DATA_IMP!$E:$E,DS_VIP_DATA_IMP!$A:$A,"VehicleXchange",DS_VIP_DATA_IMP!$B:$B,$C57),SUMIFS(DC_VIP_DATA_IMP!$I:$I,DC_VIP_DATA_IMP!$C:$C,"VIP",DC_VIP_DATA_IMP!$B:$B,$B57)+SUMIFS(DC_VIP_DATA_IMP!$I:$I,DC_VIP_DATA_IMP!$C:$C,"FastLane",DC_VIP_DATA_IMP!$B:$B,$B57)))</f>
        <v>42</v>
      </c>
      <c r="F57" s="212">
        <v>23</v>
      </c>
      <c r="G57" s="71">
        <f t="shared" si="0"/>
        <v>0.3783783783783784</v>
      </c>
      <c r="H57" s="72">
        <f t="shared" si="1"/>
        <v>4.8260869565217392</v>
      </c>
      <c r="I57" s="73">
        <f t="shared" si="2"/>
        <v>1.826086956521739</v>
      </c>
      <c r="K57" s="156"/>
      <c r="L57" s="3">
        <v>380</v>
      </c>
      <c r="M57" s="3">
        <v>24</v>
      </c>
      <c r="N57" s="3">
        <v>0</v>
      </c>
      <c r="T57" s="3" t="s">
        <v>116</v>
      </c>
    </row>
    <row r="58" spans="1:20" x14ac:dyDescent="0.35">
      <c r="A58" s="1">
        <v>54</v>
      </c>
      <c r="B58" s="77" t="str">
        <f>IFERROR(VLOOKUP(A58,KEY!$A$5:$B$74,2,FALSE),"")</f>
        <v>Round Rock Hyundai</v>
      </c>
      <c r="C58" s="77" t="str">
        <f>IFERROR(VLOOKUP($A58,KEY!$F$5:$P$74,2,FALSE),"")</f>
        <v>Round Rock Hyundai</v>
      </c>
      <c r="D58" s="161">
        <f>IF(B58="","",IF(VLOOKUP($A58,KEY!$F$5:$P$74,7,FALSE)="",SUMIFS(DS_VIP_DATA_IMP!$D:$D,DS_VIP_DATA_IMP!$A:$A,"Service to Sales",DS_VIP_DATA_IMP!$B:$B,$C58),SUMIFS(DC_VIP_DATA_IMP!$F:$F,DC_VIP_DATA_IMP!$C:$C,"VIP",DC_VIP_DATA_IMP!$B:$B,$B58)))</f>
        <v>117</v>
      </c>
      <c r="E58" s="161">
        <f>IF(B58="","",IF(VLOOKUP($A58,KEY!$F$5:$P$74,7,FALSE)="",SUMIFS(DS_VIP_DATA_IMP!$E:$E,DS_VIP_DATA_IMP!$A:$A,"Service to Sales",DS_VIP_DATA_IMP!$B:$B,$C58)+SUMIFS(DS_VIP_DATA_IMP!$E:$E,DS_VIP_DATA_IMP!$A:$A,"VehicleXchange",DS_VIP_DATA_IMP!$B:$B,$C58),SUMIFS(DC_VIP_DATA_IMP!$I:$I,DC_VIP_DATA_IMP!$C:$C,"VIP",DC_VIP_DATA_IMP!$B:$B,$B58)+SUMIFS(DC_VIP_DATA_IMP!$I:$I,DC_VIP_DATA_IMP!$C:$C,"FastLane",DC_VIP_DATA_IMP!$B:$B,$B58)))</f>
        <v>36</v>
      </c>
      <c r="F58" s="212">
        <v>12</v>
      </c>
      <c r="G58" s="71">
        <f t="shared" si="0"/>
        <v>0.30769230769230771</v>
      </c>
      <c r="H58" s="72">
        <f t="shared" si="1"/>
        <v>9.75</v>
      </c>
      <c r="I58" s="73">
        <f t="shared" si="2"/>
        <v>3</v>
      </c>
      <c r="K58" s="156"/>
      <c r="L58" s="3">
        <v>254</v>
      </c>
      <c r="M58" s="3">
        <v>51</v>
      </c>
      <c r="N58" s="3">
        <v>50</v>
      </c>
      <c r="T58" s="3" t="s">
        <v>117</v>
      </c>
    </row>
    <row r="59" spans="1:20" x14ac:dyDescent="0.35">
      <c r="A59" s="1">
        <v>55</v>
      </c>
      <c r="B59" s="78" t="str">
        <f>IFERROR(VLOOKUP(A59,KEY!$A$5:$B$74,2,FALSE),"")</f>
        <v>Round Rock Toyota</v>
      </c>
      <c r="C59" s="78" t="str">
        <f>IFERROR(VLOOKUP($A59,KEY!$F$5:$P$74,2,FALSE),"")</f>
        <v>Round Rock Toyota</v>
      </c>
      <c r="D59" s="161">
        <f>IF(B59="","",IF(VLOOKUP($A59,KEY!$F$5:$P$74,7,FALSE)="",SUMIFS(DS_VIP_DATA_IMP!$D:$D,DS_VIP_DATA_IMP!$A:$A,"Service to Sales",DS_VIP_DATA_IMP!$B:$B,$C59),SUMIFS(DC_VIP_DATA_IMP!$F:$F,DC_VIP_DATA_IMP!$C:$C,"VIP",DC_VIP_DATA_IMP!$B:$B,$B59)))</f>
        <v>834</v>
      </c>
      <c r="E59" s="161">
        <f>IF(B59="","",IF(VLOOKUP($A59,KEY!$F$5:$P$74,7,FALSE)="",SUMIFS(DS_VIP_DATA_IMP!$E:$E,DS_VIP_DATA_IMP!$A:$A,"Service to Sales",DS_VIP_DATA_IMP!$B:$B,$C59)+SUMIFS(DS_VIP_DATA_IMP!$E:$E,DS_VIP_DATA_IMP!$A:$A,"VehicleXchange",DS_VIP_DATA_IMP!$B:$B,$C59),SUMIFS(DC_VIP_DATA_IMP!$I:$I,DC_VIP_DATA_IMP!$C:$C,"VIP",DC_VIP_DATA_IMP!$B:$B,$B59)+SUMIFS(DC_VIP_DATA_IMP!$I:$I,DC_VIP_DATA_IMP!$C:$C,"FastLane",DC_VIP_DATA_IMP!$B:$B,$B59)))</f>
        <v>64</v>
      </c>
      <c r="F59" s="212">
        <v>42</v>
      </c>
      <c r="G59" s="71">
        <f t="shared" si="0"/>
        <v>7.6738609112709827E-2</v>
      </c>
      <c r="H59" s="72">
        <f t="shared" si="1"/>
        <v>19.857142857142858</v>
      </c>
      <c r="I59" s="73">
        <f t="shared" si="2"/>
        <v>1.5238095238095237</v>
      </c>
      <c r="K59" s="156"/>
      <c r="L59" s="3">
        <v>272</v>
      </c>
      <c r="M59" s="3">
        <v>26</v>
      </c>
      <c r="N59" s="3">
        <v>31</v>
      </c>
      <c r="T59" s="3" t="s">
        <v>118</v>
      </c>
    </row>
    <row r="60" spans="1:20" x14ac:dyDescent="0.35">
      <c r="A60" s="1">
        <v>56</v>
      </c>
      <c r="B60" s="77" t="str">
        <f>IFERROR(VLOOKUP(A60,KEY!$A$5:$B$74,2,FALSE),"")</f>
        <v>Scottsdale Ferrari Maserati</v>
      </c>
      <c r="C60" s="77" t="str">
        <f>IFERROR(VLOOKUP($A60,KEY!$F$5:$P$74,2,FALSE),"")</f>
        <v>Scottsdale Ferrari Maserati</v>
      </c>
      <c r="D60" s="161">
        <f>IF(B60="","",IF(VLOOKUP($A60,KEY!$F$5:$P$74,7,FALSE)="",SUMIFS(DS_VIP_DATA_IMP!$D:$D,DS_VIP_DATA_IMP!$A:$A,"Service to Sales",DS_VIP_DATA_IMP!$B:$B,$C60),SUMIFS(DC_VIP_DATA_IMP!$F:$F,DC_VIP_DATA_IMP!$C:$C,"VIP",DC_VIP_DATA_IMP!$B:$B,$B60)))</f>
        <v>16</v>
      </c>
      <c r="E60" s="161">
        <f>IF(B60="","",IF(VLOOKUP($A60,KEY!$F$5:$P$74,7,FALSE)="",SUMIFS(DS_VIP_DATA_IMP!$E:$E,DS_VIP_DATA_IMP!$A:$A,"Service to Sales",DS_VIP_DATA_IMP!$B:$B,$C60)+SUMIFS(DS_VIP_DATA_IMP!$E:$E,DS_VIP_DATA_IMP!$A:$A,"VehicleXchange",DS_VIP_DATA_IMP!$B:$B,$C60),SUMIFS(DC_VIP_DATA_IMP!$I:$I,DC_VIP_DATA_IMP!$C:$C,"VIP",DC_VIP_DATA_IMP!$B:$B,$B60)+SUMIFS(DC_VIP_DATA_IMP!$I:$I,DC_VIP_DATA_IMP!$C:$C,"FastLane",DC_VIP_DATA_IMP!$B:$B,$B60)))</f>
        <v>2</v>
      </c>
      <c r="F60" s="212">
        <v>6</v>
      </c>
      <c r="G60" s="71">
        <f t="shared" si="0"/>
        <v>0.125</v>
      </c>
      <c r="H60" s="72">
        <f t="shared" si="1"/>
        <v>2.6666666666666665</v>
      </c>
      <c r="I60" s="73">
        <f t="shared" si="2"/>
        <v>0.33333333333333331</v>
      </c>
      <c r="K60" s="156"/>
      <c r="L60" s="3">
        <v>119</v>
      </c>
      <c r="M60" s="3">
        <v>25</v>
      </c>
      <c r="N60" s="3">
        <v>22</v>
      </c>
      <c r="T60" s="3" t="s">
        <v>119</v>
      </c>
    </row>
    <row r="61" spans="1:20" x14ac:dyDescent="0.35">
      <c r="A61" s="1">
        <v>57</v>
      </c>
      <c r="B61" s="77" t="str">
        <f>IFERROR(VLOOKUP(A61,KEY!$A$5:$B$74,2,FALSE),"")</f>
        <v>Subaru Orange Coast</v>
      </c>
      <c r="C61" s="77" t="str">
        <f>IFERROR(VLOOKUP($A61,KEY!$F$5:$P$74,2,FALSE),"")</f>
        <v>Subaru Orange Coast</v>
      </c>
      <c r="D61" s="161">
        <f>IF(B61="","",IF(VLOOKUP($A61,KEY!$F$5:$P$74,7,FALSE)="",SUMIFS(DS_VIP_DATA_IMP!$D:$D,DS_VIP_DATA_IMP!$A:$A,"Service to Sales",DS_VIP_DATA_IMP!$B:$B,$C61),SUMIFS(DC_VIP_DATA_IMP!$F:$F,DC_VIP_DATA_IMP!$C:$C,"VIP",DC_VIP_DATA_IMP!$B:$B,$B61)))</f>
        <v>38</v>
      </c>
      <c r="E61" s="161">
        <f>IF(B61="","",IF(VLOOKUP($A61,KEY!$F$5:$P$74,7,FALSE)="",SUMIFS(DS_VIP_DATA_IMP!$E:$E,DS_VIP_DATA_IMP!$A:$A,"Service to Sales",DS_VIP_DATA_IMP!$B:$B,$C61)+SUMIFS(DS_VIP_DATA_IMP!$E:$E,DS_VIP_DATA_IMP!$A:$A,"VehicleXchange",DS_VIP_DATA_IMP!$B:$B,$C61),SUMIFS(DC_VIP_DATA_IMP!$I:$I,DC_VIP_DATA_IMP!$C:$C,"VIP",DC_VIP_DATA_IMP!$B:$B,$B61)+SUMIFS(DC_VIP_DATA_IMP!$I:$I,DC_VIP_DATA_IMP!$C:$C,"FastLane",DC_VIP_DATA_IMP!$B:$B,$B61)))</f>
        <v>27</v>
      </c>
      <c r="F61" s="212">
        <v>8</v>
      </c>
      <c r="G61" s="71">
        <f t="shared" si="0"/>
        <v>0.71052631578947367</v>
      </c>
      <c r="H61" s="72">
        <f t="shared" si="1"/>
        <v>4.75</v>
      </c>
      <c r="I61" s="73">
        <f t="shared" si="2"/>
        <v>3.375</v>
      </c>
      <c r="K61" s="156"/>
      <c r="L61" s="3">
        <v>218</v>
      </c>
      <c r="M61" s="3">
        <v>53</v>
      </c>
      <c r="N61" s="3">
        <v>47</v>
      </c>
      <c r="T61" s="3" t="s">
        <v>120</v>
      </c>
    </row>
    <row r="62" spans="1:20" x14ac:dyDescent="0.35">
      <c r="A62" s="1">
        <v>58</v>
      </c>
      <c r="B62" s="77" t="str">
        <f>IFERROR(VLOOKUP(A62,KEY!$A$5:$B$74,2,FALSE),"")</f>
        <v>Tempe Honda</v>
      </c>
      <c r="C62" s="77" t="str">
        <f>IFERROR(VLOOKUP($A62,KEY!$F$5:$P$74,2,FALSE),"")</f>
        <v>Tempe Honda</v>
      </c>
      <c r="D62" s="161">
        <f>IF(B62="","",IF(VLOOKUP($A62,KEY!$F$5:$P$74,7,FALSE)="",SUMIFS(DS_VIP_DATA_IMP!$D:$D,DS_VIP_DATA_IMP!$A:$A,"Service to Sales",DS_VIP_DATA_IMP!$B:$B,$C62),SUMIFS(DC_VIP_DATA_IMP!$F:$F,DC_VIP_DATA_IMP!$C:$C,"VIP",DC_VIP_DATA_IMP!$B:$B,$B62)))</f>
        <v>462</v>
      </c>
      <c r="E62" s="161">
        <f>IF(B62="","",IF(VLOOKUP($A62,KEY!$F$5:$P$74,7,FALSE)="",SUMIFS(DS_VIP_DATA_IMP!$E:$E,DS_VIP_DATA_IMP!$A:$A,"Service to Sales",DS_VIP_DATA_IMP!$B:$B,$C62)+SUMIFS(DS_VIP_DATA_IMP!$E:$E,DS_VIP_DATA_IMP!$A:$A,"VehicleXchange",DS_VIP_DATA_IMP!$B:$B,$C62),SUMIFS(DC_VIP_DATA_IMP!$I:$I,DC_VIP_DATA_IMP!$C:$C,"VIP",DC_VIP_DATA_IMP!$B:$B,$B62)+SUMIFS(DC_VIP_DATA_IMP!$I:$I,DC_VIP_DATA_IMP!$C:$C,"FastLane",DC_VIP_DATA_IMP!$B:$B,$B62)))</f>
        <v>58</v>
      </c>
      <c r="F62" s="212">
        <v>25</v>
      </c>
      <c r="G62" s="71">
        <f t="shared" si="0"/>
        <v>0.12554112554112554</v>
      </c>
      <c r="H62" s="72">
        <f t="shared" si="1"/>
        <v>18.48</v>
      </c>
      <c r="I62" s="73">
        <f t="shared" si="2"/>
        <v>2.3199999999999998</v>
      </c>
      <c r="K62" s="156"/>
      <c r="L62" s="3">
        <v>202</v>
      </c>
      <c r="M62" s="3">
        <v>46</v>
      </c>
      <c r="N62" s="3">
        <v>40</v>
      </c>
      <c r="T62" s="3" t="s">
        <v>121</v>
      </c>
    </row>
    <row r="63" spans="1:20" x14ac:dyDescent="0.35">
      <c r="A63" s="1">
        <v>59</v>
      </c>
      <c r="B63" s="77" t="str">
        <f>IFERROR(VLOOKUP(A63,KEY!$A$5:$B$74,2,FALSE),"")</f>
        <v>Toyota of Clovis</v>
      </c>
      <c r="C63" s="77" t="str">
        <f>IFERROR(VLOOKUP($A63,KEY!$F$5:$P$74,2,FALSE),"")</f>
        <v>Toyota of Clovis</v>
      </c>
      <c r="D63" s="161">
        <f>IF(B63="","",IF(VLOOKUP($A63,KEY!$F$5:$P$74,7,FALSE)="",SUMIFS(DS_VIP_DATA_IMP!$D:$D,DS_VIP_DATA_IMP!$A:$A,"Service to Sales",DS_VIP_DATA_IMP!$B:$B,$C63),SUMIFS(DC_VIP_DATA_IMP!$F:$F,DC_VIP_DATA_IMP!$C:$C,"VIP",DC_VIP_DATA_IMP!$B:$B,$B63)))</f>
        <v>165</v>
      </c>
      <c r="E63" s="161">
        <f>IF(B63="","",IF(VLOOKUP($A63,KEY!$F$5:$P$74,7,FALSE)="",SUMIFS(DS_VIP_DATA_IMP!$E:$E,DS_VIP_DATA_IMP!$A:$A,"Service to Sales",DS_VIP_DATA_IMP!$B:$B,$C63)+SUMIFS(DS_VIP_DATA_IMP!$E:$E,DS_VIP_DATA_IMP!$A:$A,"VehicleXchange",DS_VIP_DATA_IMP!$B:$B,$C63),SUMIFS(DC_VIP_DATA_IMP!$I:$I,DC_VIP_DATA_IMP!$C:$C,"VIP",DC_VIP_DATA_IMP!$B:$B,$B63)+SUMIFS(DC_VIP_DATA_IMP!$I:$I,DC_VIP_DATA_IMP!$C:$C,"FastLane",DC_VIP_DATA_IMP!$B:$B,$B63)))</f>
        <v>53</v>
      </c>
      <c r="F63" s="212">
        <v>20</v>
      </c>
      <c r="G63" s="71">
        <f t="shared" si="0"/>
        <v>0.32121212121212123</v>
      </c>
      <c r="H63" s="72">
        <f t="shared" si="1"/>
        <v>8.25</v>
      </c>
      <c r="I63" s="73">
        <f t="shared" si="2"/>
        <v>2.65</v>
      </c>
      <c r="K63" s="156"/>
      <c r="L63" s="3">
        <v>121</v>
      </c>
      <c r="M63" s="3">
        <v>14</v>
      </c>
      <c r="N63" s="3">
        <v>103</v>
      </c>
      <c r="T63" s="3" t="s">
        <v>122</v>
      </c>
    </row>
    <row r="64" spans="1:20" x14ac:dyDescent="0.35">
      <c r="A64" s="1">
        <v>60</v>
      </c>
      <c r="B64" s="77" t="str">
        <f>IFERROR(VLOOKUP(A64,KEY!$A$5:$B$74,2,FALSE),"")</f>
        <v>Toyota of Surprise</v>
      </c>
      <c r="C64" s="77" t="str">
        <f>IFERROR(VLOOKUP($A64,KEY!$F$5:$P$74,2,FALSE),"")</f>
        <v>Toyota of Surprise</v>
      </c>
      <c r="D64" s="161">
        <f>IF(B64="","",IF(VLOOKUP($A64,KEY!$F$5:$P$74,7,FALSE)="",SUMIFS(DS_VIP_DATA_IMP!$D:$D,DS_VIP_DATA_IMP!$A:$A,"Service to Sales",DS_VIP_DATA_IMP!$B:$B,$C64),SUMIFS(DC_VIP_DATA_IMP!$F:$F,DC_VIP_DATA_IMP!$C:$C,"VIP",DC_VIP_DATA_IMP!$B:$B,$B64)))</f>
        <v>258</v>
      </c>
      <c r="E64" s="161">
        <f>IF(B64="","",IF(VLOOKUP($A64,KEY!$F$5:$P$74,7,FALSE)="",SUMIFS(DS_VIP_DATA_IMP!$E:$E,DS_VIP_DATA_IMP!$A:$A,"Service to Sales",DS_VIP_DATA_IMP!$B:$B,$C64)+SUMIFS(DS_VIP_DATA_IMP!$E:$E,DS_VIP_DATA_IMP!$A:$A,"VehicleXchange",DS_VIP_DATA_IMP!$B:$B,$C64),SUMIFS(DC_VIP_DATA_IMP!$I:$I,DC_VIP_DATA_IMP!$C:$C,"VIP",DC_VIP_DATA_IMP!$B:$B,$B64)+SUMIFS(DC_VIP_DATA_IMP!$I:$I,DC_VIP_DATA_IMP!$C:$C,"FastLane",DC_VIP_DATA_IMP!$B:$B,$B64)))</f>
        <v>52</v>
      </c>
      <c r="F64" s="212">
        <v>20</v>
      </c>
      <c r="G64" s="71">
        <f t="shared" si="0"/>
        <v>0.20155038759689922</v>
      </c>
      <c r="H64" s="72">
        <f t="shared" si="1"/>
        <v>12.9</v>
      </c>
      <c r="I64" s="73">
        <f t="shared" si="2"/>
        <v>2.6</v>
      </c>
      <c r="K64" s="156"/>
      <c r="L64" s="3">
        <v>17</v>
      </c>
      <c r="M64" s="3">
        <v>1</v>
      </c>
      <c r="N64" s="3">
        <v>0</v>
      </c>
      <c r="T64" s="3" t="s">
        <v>123</v>
      </c>
    </row>
    <row r="65" spans="1:20" x14ac:dyDescent="0.35">
      <c r="A65" s="1">
        <v>61</v>
      </c>
      <c r="B65" s="169" t="str">
        <f>IFERROR(VLOOKUP(A65,KEY!$A$5:$B$74,2,FALSE),"")</f>
        <v>Volkswagen North Scottsdale</v>
      </c>
      <c r="C65" s="169" t="str">
        <f>IFERROR(VLOOKUP($A65,KEY!$F$5:$P$74,2,FALSE),"")</f>
        <v>Volkswagen North Scottsdale</v>
      </c>
      <c r="D65" s="176">
        <f>IF(B65="","",IF(VLOOKUP($A65,KEY!$F$5:$P$74,7,FALSE)="",SUMIFS(DS_VIP_DATA_IMP!$D:$D,DS_VIP_DATA_IMP!$A:$A,"Service to Sales",DS_VIP_DATA_IMP!$B:$B,$C65),SUMIFS(DC_VIP_DATA_IMP!$F:$F,DC_VIP_DATA_IMP!$C:$C,"VIP",DC_VIP_DATA_IMP!$B:$B,$B65)))</f>
        <v>135</v>
      </c>
      <c r="E65" s="176">
        <f>IF(B65="","",IF(VLOOKUP($A65,KEY!$F$5:$P$74,7,FALSE)="",SUMIFS(DS_VIP_DATA_IMP!$E:$E,DS_VIP_DATA_IMP!$A:$A,"Service to Sales",DS_VIP_DATA_IMP!$B:$B,$C65)+SUMIFS(DS_VIP_DATA_IMP!$E:$E,DS_VIP_DATA_IMP!$A:$A,"VehicleXchange",DS_VIP_DATA_IMP!$B:$B,$C65),SUMIFS(DC_VIP_DATA_IMP!$I:$I,DC_VIP_DATA_IMP!$C:$C,"VIP",DC_VIP_DATA_IMP!$B:$B,$B65)+SUMIFS(DC_VIP_DATA_IMP!$I:$I,DC_VIP_DATA_IMP!$C:$C,"FastLane",DC_VIP_DATA_IMP!$B:$B,$B65)))</f>
        <v>13</v>
      </c>
      <c r="F65" s="212">
        <v>6</v>
      </c>
      <c r="G65" s="71">
        <f t="shared" si="0"/>
        <v>9.6296296296296297E-2</v>
      </c>
      <c r="H65" s="72">
        <f t="shared" si="1"/>
        <v>22.5</v>
      </c>
      <c r="I65" s="73">
        <f t="shared" si="2"/>
        <v>2.1666666666666665</v>
      </c>
      <c r="K65" s="156"/>
      <c r="L65" s="3">
        <v>102</v>
      </c>
      <c r="M65" s="3">
        <v>19</v>
      </c>
      <c r="N65" s="3">
        <v>16</v>
      </c>
      <c r="T65" s="3" t="s">
        <v>124</v>
      </c>
    </row>
    <row r="66" spans="1:20" x14ac:dyDescent="0.35">
      <c r="A66" s="1">
        <v>62</v>
      </c>
      <c r="B66" s="169" t="str">
        <f>IFERROR(VLOOKUP(A66,KEY!$A$5:$B$74,2,FALSE),"")</f>
        <v>Volkswagen South Coast</v>
      </c>
      <c r="C66" s="169" t="str">
        <f>IFERROR(VLOOKUP($A66,KEY!$F$5:$P$74,2,FALSE),"")</f>
        <v>Volkswagen South Coast</v>
      </c>
      <c r="D66" s="176">
        <f>IF(B66="","",IF(VLOOKUP($A66,KEY!$F$5:$P$74,7,FALSE)="",SUMIFS(DS_VIP_DATA_IMP!$D:$D,DS_VIP_DATA_IMP!$A:$A,"Service to Sales",DS_VIP_DATA_IMP!$B:$B,$C66),SUMIFS(DC_VIP_DATA_IMP!$F:$F,DC_VIP_DATA_IMP!$C:$C,"VIP",DC_VIP_DATA_IMP!$B:$B,$B66)))</f>
        <v>20</v>
      </c>
      <c r="E66" s="176">
        <f>IF(B66="","",IF(VLOOKUP($A66,KEY!$F$5:$P$74,7,FALSE)="",SUMIFS(DS_VIP_DATA_IMP!$E:$E,DS_VIP_DATA_IMP!$A:$A,"Service to Sales",DS_VIP_DATA_IMP!$B:$B,$C66)+SUMIFS(DS_VIP_DATA_IMP!$E:$E,DS_VIP_DATA_IMP!$A:$A,"VehicleXchange",DS_VIP_DATA_IMP!$B:$B,$C66),SUMIFS(DC_VIP_DATA_IMP!$I:$I,DC_VIP_DATA_IMP!$C:$C,"VIP",DC_VIP_DATA_IMP!$B:$B,$B66)+SUMIFS(DC_VIP_DATA_IMP!$I:$I,DC_VIP_DATA_IMP!$C:$C,"FastLane",DC_VIP_DATA_IMP!$B:$B,$B66)))</f>
        <v>10</v>
      </c>
      <c r="F66" s="212">
        <v>5</v>
      </c>
      <c r="G66" s="71">
        <f t="shared" si="0"/>
        <v>0.5</v>
      </c>
      <c r="H66" s="72">
        <f t="shared" si="1"/>
        <v>4</v>
      </c>
      <c r="I66" s="73">
        <f t="shared" si="2"/>
        <v>2</v>
      </c>
      <c r="K66" s="156"/>
      <c r="L66" s="3">
        <v>434</v>
      </c>
      <c r="M66" s="3">
        <v>54</v>
      </c>
      <c r="N66" s="3">
        <v>11</v>
      </c>
      <c r="T66" s="3" t="s">
        <v>125</v>
      </c>
    </row>
    <row r="67" spans="1:20" x14ac:dyDescent="0.35">
      <c r="A67" s="1">
        <v>63</v>
      </c>
      <c r="B67" s="169" t="str">
        <f>IFERROR(VLOOKUP(A67,KEY!$A$5:$B$74,2,FALSE),"")</f>
        <v/>
      </c>
      <c r="C67" s="169" t="str">
        <f>IFERROR(VLOOKUP($A67,KEY!$F$5:$P$74,2,FALSE),"")</f>
        <v/>
      </c>
      <c r="D67" s="176" t="str">
        <f>IF(B67="","",IF(VLOOKUP($A67,KEY!$F$5:$P$74,7,FALSE)="",SUMIFS(DS_VIP_DATA_IMP!$D:$D,DS_VIP_DATA_IMP!$A:$A,"Service to Sales",DS_VIP_DATA_IMP!$B:$B,$C67),SUMIFS(DC_VIP_DATA_IMP!$F:$F,DC_VIP_DATA_IMP!$C:$C,"VIP",DC_VIP_DATA_IMP!$B:$B,$B67)))</f>
        <v/>
      </c>
      <c r="E67" s="176" t="str">
        <f>IF(B67="","",IF(VLOOKUP($A67,KEY!$F$5:$P$74,7,FALSE)="",SUMIFS(DS_VIP_DATA_IMP!$E:$E,DS_VIP_DATA_IMP!$A:$A,"Service to Sales",DS_VIP_DATA_IMP!$B:$B,$C67)+SUMIFS(DS_VIP_DATA_IMP!$E:$E,DS_VIP_DATA_IMP!$A:$A,"VehicleXchange",DS_VIP_DATA_IMP!$B:$B,$C67),SUMIFS(DC_VIP_DATA_IMP!$I:$I,DC_VIP_DATA_IMP!$C:$C,"VIP",DC_VIP_DATA_IMP!$B:$B,$B67)+SUMIFS(DC_VIP_DATA_IMP!$I:$I,DC_VIP_DATA_IMP!$C:$C,"FastLane",DC_VIP_DATA_IMP!$B:$B,$B67)))</f>
        <v/>
      </c>
      <c r="F67" s="212"/>
      <c r="G67" s="71" t="str">
        <f t="shared" si="0"/>
        <v/>
      </c>
      <c r="H67" s="72" t="str">
        <f t="shared" si="1"/>
        <v/>
      </c>
      <c r="I67" s="73" t="str">
        <f t="shared" si="2"/>
        <v/>
      </c>
      <c r="K67" s="156"/>
      <c r="L67" s="3">
        <v>306</v>
      </c>
      <c r="M67" s="3">
        <v>37</v>
      </c>
      <c r="N67" s="3">
        <v>75</v>
      </c>
      <c r="T67" s="3" t="s">
        <v>126</v>
      </c>
    </row>
    <row r="68" spans="1:20" x14ac:dyDescent="0.35">
      <c r="A68" s="1">
        <v>64</v>
      </c>
      <c r="B68" s="78" t="str">
        <f>IFERROR(VLOOKUP(A68,KEY!$A$5:$B$74,2,FALSE),"")</f>
        <v/>
      </c>
      <c r="C68" s="78" t="str">
        <f>IFERROR(VLOOKUP($A68,KEY!$F$5:$P$74,2,FALSE),"")</f>
        <v/>
      </c>
      <c r="D68" s="195" t="str">
        <f>IF(B68="","",IF(VLOOKUP($A68,KEY!$F$5:$P$74,7,FALSE)="",SUMIFS(DS_VIP_DATA_IMP!$D:$D,DS_VIP_DATA_IMP!$A:$A,"Service to Sales",DS_VIP_DATA_IMP!$B:$B,$C68),SUMIFS(DC_VIP_DATA_IMP!$F:$F,DC_VIP_DATA_IMP!$C:$C,"VIP",DC_VIP_DATA_IMP!$B:$B,$B68)))</f>
        <v/>
      </c>
      <c r="E68" s="195" t="str">
        <f>IF(B68="","",IF(VLOOKUP($A68,KEY!$F$5:$P$74,7,FALSE)="",SUMIFS(DS_VIP_DATA_IMP!$E:$E,DS_VIP_DATA_IMP!$A:$A,"Service to Sales",DS_VIP_DATA_IMP!$B:$B,$C68)+SUMIFS(DS_VIP_DATA_IMP!$E:$E,DS_VIP_DATA_IMP!$A:$A,"VehicleXchange",DS_VIP_DATA_IMP!$B:$B,$C68),SUMIFS(DC_VIP_DATA_IMP!$I:$I,DC_VIP_DATA_IMP!$C:$C,"VIP",DC_VIP_DATA_IMP!$B:$B,$B68)+SUMIFS(DC_VIP_DATA_IMP!$I:$I,DC_VIP_DATA_IMP!$C:$C,"FastLane",DC_VIP_DATA_IMP!$B:$B,$B68)))</f>
        <v/>
      </c>
      <c r="F68" s="196"/>
      <c r="G68" s="197" t="str">
        <f>IF(C68="","",IFERROR(E68/D68,"-"))</f>
        <v/>
      </c>
      <c r="H68" s="198" t="str">
        <f>IF(C68="","",IFERROR(D68/F68,"-"))</f>
        <v/>
      </c>
      <c r="I68" s="199" t="str">
        <f>IF(C68="","",IFERROR(E68/F68,"-"))</f>
        <v/>
      </c>
      <c r="K68" s="156"/>
      <c r="L68" s="3">
        <v>299</v>
      </c>
      <c r="M68" s="3">
        <v>70</v>
      </c>
      <c r="N68" s="3">
        <v>32</v>
      </c>
      <c r="T68" s="3" t="s">
        <v>127</v>
      </c>
    </row>
    <row r="69" spans="1:20" x14ac:dyDescent="0.35">
      <c r="A69" s="1">
        <v>65</v>
      </c>
      <c r="B69" s="78" t="str">
        <f>IFERROR(VLOOKUP(A69,KEY!$A$5:$B$74,2,FALSE),"")</f>
        <v/>
      </c>
      <c r="C69" s="78" t="str">
        <f>IFERROR(VLOOKUP($A69,KEY!$F$5:$P$74,2,FALSE),"")</f>
        <v/>
      </c>
      <c r="D69" s="195" t="str">
        <f>IF(B69="","",IF(VLOOKUP($A69,KEY!$F$5:$P$74,7,FALSE)="",SUMIFS(DS_VIP_DATA_IMP!$D:$D,DS_VIP_DATA_IMP!$A:$A,"Service to Sales",DS_VIP_DATA_IMP!$B:$B,$C69),SUMIFS(DC_VIP_DATA_IMP!$F:$F,DC_VIP_DATA_IMP!$C:$C,"VIP",DC_VIP_DATA_IMP!$B:$B,$B69)))</f>
        <v/>
      </c>
      <c r="E69" s="195" t="str">
        <f>IF(B69="","",IF(VLOOKUP($A69,KEY!$F$5:$P$74,7,FALSE)="",SUMIFS(DS_VIP_DATA_IMP!$E:$E,DS_VIP_DATA_IMP!$A:$A,"Service to Sales",DS_VIP_DATA_IMP!$B:$B,$C69)+SUMIFS(DS_VIP_DATA_IMP!$E:$E,DS_VIP_DATA_IMP!$A:$A,"VehicleXchange",DS_VIP_DATA_IMP!$B:$B,$C69),SUMIFS(DC_VIP_DATA_IMP!$I:$I,DC_VIP_DATA_IMP!$C:$C,"VIP",DC_VIP_DATA_IMP!$B:$B,$B69)+SUMIFS(DC_VIP_DATA_IMP!$I:$I,DC_VIP_DATA_IMP!$C:$C,"FastLane",DC_VIP_DATA_IMP!$B:$B,$B69)))</f>
        <v/>
      </c>
      <c r="F69" s="196"/>
      <c r="G69" s="197" t="str">
        <f>IF(C69="","",IFERROR(E69/D69,"-"))</f>
        <v/>
      </c>
      <c r="H69" s="198" t="str">
        <f>IF(C69="","",IFERROR(D69/F69,"-"))</f>
        <v/>
      </c>
      <c r="I69" s="199" t="str">
        <f>IF(C69="","",IFERROR(E69/F69,"-"))</f>
        <v/>
      </c>
      <c r="K69" s="156"/>
      <c r="L69" s="3">
        <v>112</v>
      </c>
      <c r="M69" s="3">
        <v>13</v>
      </c>
      <c r="N69" s="3">
        <v>10</v>
      </c>
      <c r="T69" s="3" t="s">
        <v>128</v>
      </c>
    </row>
    <row r="70" spans="1:20" ht="15.5" x14ac:dyDescent="0.35">
      <c r="A70" s="1">
        <v>66</v>
      </c>
      <c r="B70" s="4" t="s">
        <v>33</v>
      </c>
      <c r="F70" s="66"/>
      <c r="G70" s="65" t="s">
        <v>33</v>
      </c>
      <c r="H70" s="67" t="s">
        <v>33</v>
      </c>
      <c r="I70" s="67" t="s">
        <v>33</v>
      </c>
      <c r="K70" s="156"/>
      <c r="L70" s="3">
        <v>61</v>
      </c>
      <c r="M70" s="3">
        <v>15</v>
      </c>
      <c r="N70" s="3">
        <v>4</v>
      </c>
      <c r="T70" s="3" t="s">
        <v>128</v>
      </c>
    </row>
    <row r="71" spans="1:20" ht="15.5" x14ac:dyDescent="0.35">
      <c r="A71" s="1">
        <v>67</v>
      </c>
      <c r="B71" s="4" t="s">
        <v>33</v>
      </c>
      <c r="F71" s="66"/>
      <c r="G71" s="65" t="s">
        <v>33</v>
      </c>
      <c r="H71" s="67" t="s">
        <v>33</v>
      </c>
      <c r="I71" s="67" t="s">
        <v>33</v>
      </c>
    </row>
    <row r="72" spans="1:20" ht="15.5" hidden="1" x14ac:dyDescent="0.35">
      <c r="A72" s="1">
        <v>68</v>
      </c>
      <c r="B72" s="4" t="s">
        <v>33</v>
      </c>
      <c r="F72" s="66"/>
      <c r="G72" s="65" t="s">
        <v>33</v>
      </c>
      <c r="H72" s="67" t="s">
        <v>33</v>
      </c>
      <c r="I72" s="67" t="s">
        <v>33</v>
      </c>
      <c r="K72" s="4"/>
    </row>
    <row r="73" spans="1:20" ht="15.5" hidden="1" x14ac:dyDescent="0.35">
      <c r="A73" s="1">
        <v>69</v>
      </c>
      <c r="B73" s="4" t="s">
        <v>33</v>
      </c>
      <c r="F73" s="66"/>
      <c r="G73" s="65" t="s">
        <v>33</v>
      </c>
      <c r="H73" s="67" t="s">
        <v>33</v>
      </c>
      <c r="I73" s="67" t="s">
        <v>33</v>
      </c>
      <c r="K73" s="4"/>
    </row>
    <row r="74" spans="1:20" ht="15.5" hidden="1" x14ac:dyDescent="0.35">
      <c r="A74" s="1">
        <v>70</v>
      </c>
      <c r="B74" s="4" t="s">
        <v>33</v>
      </c>
      <c r="F74" s="66"/>
      <c r="G74" s="65" t="s">
        <v>33</v>
      </c>
      <c r="H74" s="67" t="s">
        <v>33</v>
      </c>
      <c r="I74" s="67" t="s">
        <v>33</v>
      </c>
      <c r="K74" s="4"/>
    </row>
    <row r="75" spans="1:20" ht="15.5" hidden="1" x14ac:dyDescent="0.35">
      <c r="A75" s="1">
        <v>71</v>
      </c>
      <c r="B75" s="4" t="s">
        <v>33</v>
      </c>
      <c r="F75" s="66"/>
      <c r="G75" s="65" t="s">
        <v>33</v>
      </c>
      <c r="H75" s="67" t="s">
        <v>33</v>
      </c>
      <c r="I75" s="67" t="s">
        <v>33</v>
      </c>
      <c r="K75" s="4"/>
    </row>
    <row r="76" spans="1:20" ht="15.5" hidden="1" x14ac:dyDescent="0.35">
      <c r="A76" s="1">
        <v>72</v>
      </c>
      <c r="B76" s="4" t="s">
        <v>33</v>
      </c>
      <c r="F76" s="66"/>
      <c r="G76" s="65" t="s">
        <v>33</v>
      </c>
      <c r="H76" s="67" t="s">
        <v>33</v>
      </c>
      <c r="I76" s="67" t="s">
        <v>33</v>
      </c>
      <c r="K76" s="4"/>
    </row>
    <row r="77" spans="1:20" ht="15.5" hidden="1" x14ac:dyDescent="0.35">
      <c r="A77" s="1">
        <v>73</v>
      </c>
      <c r="B77" s="4" t="s">
        <v>33</v>
      </c>
      <c r="F77" s="66"/>
      <c r="G77" s="65" t="s">
        <v>33</v>
      </c>
      <c r="H77" s="67" t="s">
        <v>33</v>
      </c>
      <c r="I77" s="67" t="s">
        <v>33</v>
      </c>
      <c r="K77" s="4"/>
    </row>
    <row r="78" spans="1:20" ht="15.5" hidden="1" x14ac:dyDescent="0.35">
      <c r="A78" s="1">
        <v>74</v>
      </c>
      <c r="B78" s="4" t="s">
        <v>33</v>
      </c>
      <c r="F78" s="66"/>
      <c r="G78" s="65" t="s">
        <v>33</v>
      </c>
      <c r="H78" s="67" t="s">
        <v>33</v>
      </c>
      <c r="I78" s="67" t="s">
        <v>33</v>
      </c>
      <c r="K78" s="4"/>
    </row>
    <row r="79" spans="1:20" ht="15.5" x14ac:dyDescent="0.35">
      <c r="B79" s="4" t="s">
        <v>33</v>
      </c>
      <c r="F79" s="66"/>
      <c r="G79" s="65" t="s">
        <v>33</v>
      </c>
      <c r="H79" s="67" t="s">
        <v>33</v>
      </c>
      <c r="I79" s="67" t="s">
        <v>33</v>
      </c>
      <c r="K79" s="4"/>
    </row>
    <row r="80" spans="1:20" x14ac:dyDescent="0.35">
      <c r="A80" s="1" t="s">
        <v>33</v>
      </c>
      <c r="B80" s="4" t="s">
        <v>33</v>
      </c>
      <c r="F80" s="4" t="s">
        <v>33</v>
      </c>
      <c r="G80" s="65" t="s">
        <v>33</v>
      </c>
      <c r="H80" s="67" t="s">
        <v>33</v>
      </c>
      <c r="I80" s="67" t="s">
        <v>33</v>
      </c>
    </row>
    <row r="81" spans="1:9" x14ac:dyDescent="0.35">
      <c r="A81" s="1" t="s">
        <v>33</v>
      </c>
      <c r="B81" s="4" t="s">
        <v>33</v>
      </c>
      <c r="D81" s="4" t="s">
        <v>33</v>
      </c>
      <c r="E81" s="4" t="s">
        <v>33</v>
      </c>
      <c r="F81" s="4" t="s">
        <v>33</v>
      </c>
      <c r="G81" s="65" t="s">
        <v>33</v>
      </c>
      <c r="H81" s="67" t="s">
        <v>33</v>
      </c>
      <c r="I81" s="67" t="s">
        <v>33</v>
      </c>
    </row>
    <row r="82" spans="1:9" x14ac:dyDescent="0.35">
      <c r="A82" s="1" t="s">
        <v>33</v>
      </c>
      <c r="B82" s="4" t="s">
        <v>33</v>
      </c>
      <c r="D82" s="4" t="s">
        <v>33</v>
      </c>
      <c r="E82" s="4" t="s">
        <v>33</v>
      </c>
      <c r="F82" s="4" t="s">
        <v>33</v>
      </c>
      <c r="G82" s="65" t="s">
        <v>33</v>
      </c>
      <c r="H82" s="67" t="s">
        <v>33</v>
      </c>
      <c r="I82" s="67" t="s">
        <v>33</v>
      </c>
    </row>
    <row r="83" spans="1:9" x14ac:dyDescent="0.35">
      <c r="A83" s="1" t="s">
        <v>33</v>
      </c>
      <c r="B83" s="4" t="s">
        <v>33</v>
      </c>
      <c r="D83" s="4" t="s">
        <v>33</v>
      </c>
      <c r="E83" s="67" t="s">
        <v>33</v>
      </c>
      <c r="F83" s="4" t="s">
        <v>33</v>
      </c>
      <c r="G83" s="65" t="s">
        <v>33</v>
      </c>
      <c r="H83" s="67" t="s">
        <v>33</v>
      </c>
      <c r="I83" s="67" t="s">
        <v>33</v>
      </c>
    </row>
    <row r="84" spans="1:9" x14ac:dyDescent="0.35">
      <c r="A84" s="1" t="s">
        <v>33</v>
      </c>
      <c r="B84" s="4" t="s">
        <v>33</v>
      </c>
      <c r="D84" s="4" t="s">
        <v>33</v>
      </c>
      <c r="E84" s="67" t="s">
        <v>33</v>
      </c>
      <c r="F84" s="4" t="s">
        <v>33</v>
      </c>
      <c r="G84" s="65" t="s">
        <v>33</v>
      </c>
      <c r="H84" s="67" t="s">
        <v>33</v>
      </c>
      <c r="I84" s="67" t="s">
        <v>33</v>
      </c>
    </row>
    <row r="85" spans="1:9" x14ac:dyDescent="0.35">
      <c r="A85" s="1" t="s">
        <v>33</v>
      </c>
      <c r="B85" s="4" t="s">
        <v>33</v>
      </c>
      <c r="D85" s="4" t="s">
        <v>33</v>
      </c>
      <c r="E85" s="4" t="s">
        <v>33</v>
      </c>
      <c r="F85" s="4" t="s">
        <v>33</v>
      </c>
      <c r="G85" s="65" t="s">
        <v>33</v>
      </c>
      <c r="H85" s="67" t="s">
        <v>33</v>
      </c>
      <c r="I85" s="67" t="s">
        <v>33</v>
      </c>
    </row>
    <row r="86" spans="1:9" x14ac:dyDescent="0.35">
      <c r="A86" s="1" t="s">
        <v>33</v>
      </c>
      <c r="B86" s="4" t="s">
        <v>33</v>
      </c>
      <c r="D86" s="4" t="s">
        <v>33</v>
      </c>
      <c r="E86" s="4" t="s">
        <v>33</v>
      </c>
      <c r="F86" s="4" t="s">
        <v>33</v>
      </c>
      <c r="G86" s="65" t="s">
        <v>33</v>
      </c>
      <c r="H86" s="67" t="s">
        <v>33</v>
      </c>
      <c r="I86" s="67" t="s">
        <v>33</v>
      </c>
    </row>
    <row r="87" spans="1:9" x14ac:dyDescent="0.35">
      <c r="A87" s="1" t="s">
        <v>33</v>
      </c>
      <c r="B87" s="4" t="s">
        <v>33</v>
      </c>
      <c r="D87" s="4" t="s">
        <v>33</v>
      </c>
      <c r="E87" s="4" t="s">
        <v>33</v>
      </c>
      <c r="F87" s="4" t="s">
        <v>33</v>
      </c>
      <c r="G87" s="65" t="s">
        <v>33</v>
      </c>
      <c r="H87" s="67" t="s">
        <v>33</v>
      </c>
      <c r="I87" s="67" t="s">
        <v>33</v>
      </c>
    </row>
    <row r="88" spans="1:9" x14ac:dyDescent="0.35">
      <c r="A88" s="1" t="s">
        <v>33</v>
      </c>
      <c r="B88" s="4" t="s">
        <v>33</v>
      </c>
      <c r="D88" s="4" t="s">
        <v>33</v>
      </c>
      <c r="E88" s="4" t="s">
        <v>33</v>
      </c>
      <c r="F88" s="4" t="s">
        <v>33</v>
      </c>
      <c r="G88" s="65" t="s">
        <v>33</v>
      </c>
      <c r="H88" s="67" t="s">
        <v>33</v>
      </c>
      <c r="I88" s="67" t="s">
        <v>33</v>
      </c>
    </row>
    <row r="89" spans="1:9" x14ac:dyDescent="0.35">
      <c r="A89" s="1" t="s">
        <v>33</v>
      </c>
      <c r="B89" s="4" t="s">
        <v>33</v>
      </c>
      <c r="D89" s="4" t="s">
        <v>33</v>
      </c>
      <c r="E89" s="4" t="s">
        <v>33</v>
      </c>
      <c r="F89" s="4" t="s">
        <v>33</v>
      </c>
      <c r="G89" s="65" t="s">
        <v>33</v>
      </c>
      <c r="H89" s="67" t="s">
        <v>33</v>
      </c>
      <c r="I89" s="67" t="s">
        <v>33</v>
      </c>
    </row>
    <row r="90" spans="1:9" x14ac:dyDescent="0.35">
      <c r="A90" s="1" t="s">
        <v>33</v>
      </c>
      <c r="B90" s="4" t="s">
        <v>33</v>
      </c>
      <c r="D90" s="4" t="s">
        <v>33</v>
      </c>
      <c r="E90" s="4" t="s">
        <v>33</v>
      </c>
      <c r="F90" s="4" t="s">
        <v>33</v>
      </c>
      <c r="G90" s="65" t="s">
        <v>33</v>
      </c>
      <c r="H90" s="67" t="s">
        <v>33</v>
      </c>
      <c r="I90" s="67" t="s">
        <v>33</v>
      </c>
    </row>
    <row r="91" spans="1:9" x14ac:dyDescent="0.35">
      <c r="A91" s="1" t="s">
        <v>33</v>
      </c>
      <c r="B91" s="4" t="s">
        <v>33</v>
      </c>
      <c r="D91" s="4" t="s">
        <v>33</v>
      </c>
      <c r="E91" s="4" t="s">
        <v>33</v>
      </c>
      <c r="F91" s="4" t="s">
        <v>33</v>
      </c>
      <c r="G91" s="65" t="s">
        <v>33</v>
      </c>
      <c r="H91" s="67" t="s">
        <v>33</v>
      </c>
      <c r="I91" s="67" t="s">
        <v>33</v>
      </c>
    </row>
    <row r="92" spans="1:9" x14ac:dyDescent="0.35">
      <c r="A92" s="1" t="s">
        <v>33</v>
      </c>
      <c r="B92" s="4" t="s">
        <v>33</v>
      </c>
      <c r="D92" s="4" t="s">
        <v>33</v>
      </c>
      <c r="E92" s="4" t="s">
        <v>33</v>
      </c>
      <c r="F92" s="4" t="s">
        <v>33</v>
      </c>
      <c r="G92" s="65" t="s">
        <v>33</v>
      </c>
      <c r="H92" s="67" t="s">
        <v>33</v>
      </c>
      <c r="I92" s="67" t="s">
        <v>33</v>
      </c>
    </row>
    <row r="93" spans="1:9" x14ac:dyDescent="0.35">
      <c r="A93" s="1" t="s">
        <v>33</v>
      </c>
      <c r="B93" s="4" t="s">
        <v>33</v>
      </c>
      <c r="D93" s="4" t="s">
        <v>33</v>
      </c>
      <c r="E93" s="4" t="s">
        <v>33</v>
      </c>
      <c r="F93" s="4" t="s">
        <v>33</v>
      </c>
      <c r="G93" s="65" t="s">
        <v>33</v>
      </c>
      <c r="H93" s="67" t="s">
        <v>33</v>
      </c>
      <c r="I93" s="67" t="s">
        <v>33</v>
      </c>
    </row>
    <row r="94" spans="1:9" x14ac:dyDescent="0.35">
      <c r="A94" s="1" t="s">
        <v>33</v>
      </c>
      <c r="B94" s="4" t="s">
        <v>33</v>
      </c>
      <c r="D94" s="4" t="s">
        <v>33</v>
      </c>
      <c r="E94" s="4" t="s">
        <v>33</v>
      </c>
      <c r="F94" s="4" t="s">
        <v>33</v>
      </c>
      <c r="G94" s="65" t="s">
        <v>33</v>
      </c>
      <c r="H94" s="67" t="s">
        <v>33</v>
      </c>
      <c r="I94" s="67" t="s">
        <v>33</v>
      </c>
    </row>
    <row r="95" spans="1:9" x14ac:dyDescent="0.35">
      <c r="A95" s="1" t="s">
        <v>33</v>
      </c>
      <c r="B95" s="4" t="s">
        <v>33</v>
      </c>
      <c r="D95" s="4" t="s">
        <v>33</v>
      </c>
      <c r="E95" s="4" t="s">
        <v>33</v>
      </c>
      <c r="F95" s="4" t="s">
        <v>33</v>
      </c>
      <c r="G95" s="65" t="s">
        <v>33</v>
      </c>
      <c r="H95" s="67" t="s">
        <v>33</v>
      </c>
      <c r="I95" s="67" t="s">
        <v>33</v>
      </c>
    </row>
    <row r="96" spans="1:9" x14ac:dyDescent="0.35">
      <c r="A96" s="1" t="s">
        <v>33</v>
      </c>
      <c r="B96" s="4" t="s">
        <v>33</v>
      </c>
      <c r="D96" s="4" t="s">
        <v>33</v>
      </c>
      <c r="E96" s="4" t="s">
        <v>33</v>
      </c>
      <c r="F96" s="4" t="s">
        <v>33</v>
      </c>
      <c r="G96" s="65" t="s">
        <v>33</v>
      </c>
      <c r="H96" s="67" t="s">
        <v>33</v>
      </c>
      <c r="I96" s="67" t="s">
        <v>33</v>
      </c>
    </row>
    <row r="97" spans="1:9" x14ac:dyDescent="0.35">
      <c r="A97" s="1" t="s">
        <v>33</v>
      </c>
      <c r="B97" s="4" t="s">
        <v>33</v>
      </c>
      <c r="D97" s="4" t="s">
        <v>33</v>
      </c>
      <c r="E97" s="4" t="s">
        <v>33</v>
      </c>
      <c r="F97" s="4" t="s">
        <v>33</v>
      </c>
      <c r="G97" s="65" t="s">
        <v>33</v>
      </c>
      <c r="H97" s="67" t="s">
        <v>33</v>
      </c>
      <c r="I97" s="67" t="s">
        <v>33</v>
      </c>
    </row>
    <row r="98" spans="1:9" x14ac:dyDescent="0.35">
      <c r="A98" s="1" t="s">
        <v>33</v>
      </c>
      <c r="B98" s="4" t="s">
        <v>33</v>
      </c>
      <c r="D98" s="4" t="s">
        <v>33</v>
      </c>
      <c r="E98" s="4" t="s">
        <v>33</v>
      </c>
      <c r="F98" s="4" t="s">
        <v>33</v>
      </c>
      <c r="G98" s="65" t="s">
        <v>33</v>
      </c>
      <c r="H98" s="67" t="s">
        <v>33</v>
      </c>
      <c r="I98" s="67" t="s">
        <v>33</v>
      </c>
    </row>
    <row r="99" spans="1:9" x14ac:dyDescent="0.35">
      <c r="A99" s="1" t="s">
        <v>33</v>
      </c>
      <c r="B99" s="4" t="s">
        <v>33</v>
      </c>
      <c r="D99" s="4" t="s">
        <v>33</v>
      </c>
      <c r="E99" s="4" t="s">
        <v>33</v>
      </c>
      <c r="F99" s="4" t="s">
        <v>33</v>
      </c>
      <c r="G99" s="65" t="s">
        <v>33</v>
      </c>
      <c r="H99" s="67" t="s">
        <v>33</v>
      </c>
      <c r="I99" s="67" t="s">
        <v>33</v>
      </c>
    </row>
    <row r="100" spans="1:9" x14ac:dyDescent="0.35">
      <c r="A100" s="1" t="s">
        <v>33</v>
      </c>
      <c r="B100" s="4" t="s">
        <v>33</v>
      </c>
      <c r="D100" s="4" t="s">
        <v>33</v>
      </c>
      <c r="E100" s="4" t="s">
        <v>33</v>
      </c>
      <c r="F100" s="4" t="s">
        <v>33</v>
      </c>
      <c r="G100" s="65" t="s">
        <v>33</v>
      </c>
      <c r="H100" s="67" t="s">
        <v>33</v>
      </c>
      <c r="I100" s="67" t="s">
        <v>33</v>
      </c>
    </row>
    <row r="101" spans="1:9" x14ac:dyDescent="0.35">
      <c r="A101" s="1" t="s">
        <v>33</v>
      </c>
      <c r="B101" s="4" t="s">
        <v>33</v>
      </c>
      <c r="D101" s="4" t="s">
        <v>33</v>
      </c>
      <c r="E101" s="4" t="s">
        <v>33</v>
      </c>
      <c r="F101" s="4" t="s">
        <v>33</v>
      </c>
      <c r="G101" s="65" t="s">
        <v>33</v>
      </c>
      <c r="H101" s="67" t="s">
        <v>33</v>
      </c>
      <c r="I101" s="67" t="s">
        <v>33</v>
      </c>
    </row>
    <row r="102" spans="1:9" x14ac:dyDescent="0.35">
      <c r="A102" s="1" t="s">
        <v>33</v>
      </c>
      <c r="B102" s="4" t="s">
        <v>33</v>
      </c>
      <c r="D102" s="4" t="s">
        <v>33</v>
      </c>
      <c r="E102" s="4" t="s">
        <v>33</v>
      </c>
      <c r="F102" s="4" t="s">
        <v>33</v>
      </c>
      <c r="G102" s="65" t="s">
        <v>33</v>
      </c>
      <c r="H102" s="67" t="s">
        <v>33</v>
      </c>
      <c r="I102" s="67" t="s">
        <v>33</v>
      </c>
    </row>
    <row r="103" spans="1:9" x14ac:dyDescent="0.35">
      <c r="A103" s="1" t="s">
        <v>33</v>
      </c>
      <c r="B103" s="4" t="s">
        <v>33</v>
      </c>
      <c r="D103" s="4" t="s">
        <v>33</v>
      </c>
      <c r="E103" s="4" t="s">
        <v>33</v>
      </c>
      <c r="F103" s="4" t="s">
        <v>33</v>
      </c>
      <c r="G103" s="65" t="s">
        <v>33</v>
      </c>
      <c r="H103" s="67" t="s">
        <v>33</v>
      </c>
      <c r="I103" s="67" t="s">
        <v>33</v>
      </c>
    </row>
    <row r="104" spans="1:9" x14ac:dyDescent="0.35">
      <c r="A104" s="1" t="s">
        <v>33</v>
      </c>
      <c r="B104" s="4" t="s">
        <v>33</v>
      </c>
      <c r="D104" s="4" t="s">
        <v>33</v>
      </c>
      <c r="E104" s="4" t="s">
        <v>33</v>
      </c>
      <c r="F104" s="4" t="s">
        <v>33</v>
      </c>
      <c r="G104" s="65" t="s">
        <v>33</v>
      </c>
      <c r="H104" s="67" t="s">
        <v>33</v>
      </c>
      <c r="I104" s="67" t="s">
        <v>33</v>
      </c>
    </row>
    <row r="105" spans="1:9" x14ac:dyDescent="0.35">
      <c r="A105" s="1" t="s">
        <v>33</v>
      </c>
      <c r="B105" s="4" t="s">
        <v>33</v>
      </c>
      <c r="D105" s="4" t="s">
        <v>33</v>
      </c>
      <c r="E105" s="4" t="s">
        <v>33</v>
      </c>
      <c r="F105" s="4" t="s">
        <v>33</v>
      </c>
      <c r="G105" s="65" t="s">
        <v>33</v>
      </c>
      <c r="H105" s="67" t="s">
        <v>33</v>
      </c>
      <c r="I105" s="67" t="s">
        <v>33</v>
      </c>
    </row>
    <row r="106" spans="1:9" x14ac:dyDescent="0.35">
      <c r="A106" s="1" t="s">
        <v>33</v>
      </c>
      <c r="B106" s="4" t="s">
        <v>33</v>
      </c>
      <c r="D106" s="4" t="s">
        <v>33</v>
      </c>
      <c r="E106" s="4" t="s">
        <v>33</v>
      </c>
      <c r="F106" s="4" t="s">
        <v>33</v>
      </c>
      <c r="G106" s="65" t="s">
        <v>33</v>
      </c>
      <c r="H106" s="67" t="s">
        <v>33</v>
      </c>
      <c r="I106" s="67" t="s">
        <v>33</v>
      </c>
    </row>
    <row r="107" spans="1:9" x14ac:dyDescent="0.35">
      <c r="A107" s="1" t="s">
        <v>33</v>
      </c>
      <c r="B107" s="4" t="s">
        <v>33</v>
      </c>
      <c r="D107" s="4" t="s">
        <v>33</v>
      </c>
      <c r="E107" s="4" t="s">
        <v>33</v>
      </c>
      <c r="F107" s="4" t="s">
        <v>33</v>
      </c>
      <c r="G107" s="65" t="s">
        <v>33</v>
      </c>
      <c r="H107" s="67" t="s">
        <v>33</v>
      </c>
      <c r="I107" s="67" t="s">
        <v>33</v>
      </c>
    </row>
    <row r="108" spans="1:9" x14ac:dyDescent="0.35">
      <c r="A108" s="1" t="s">
        <v>33</v>
      </c>
      <c r="B108" s="4" t="s">
        <v>33</v>
      </c>
      <c r="D108" s="4" t="s">
        <v>33</v>
      </c>
      <c r="E108" s="4" t="s">
        <v>33</v>
      </c>
      <c r="F108" s="4" t="s">
        <v>33</v>
      </c>
      <c r="G108" s="65" t="s">
        <v>33</v>
      </c>
      <c r="H108" s="67" t="s">
        <v>33</v>
      </c>
      <c r="I108" s="67" t="s">
        <v>33</v>
      </c>
    </row>
    <row r="109" spans="1:9" x14ac:dyDescent="0.35">
      <c r="A109" s="1" t="s">
        <v>33</v>
      </c>
      <c r="B109" s="4" t="s">
        <v>33</v>
      </c>
      <c r="D109" s="4" t="s">
        <v>33</v>
      </c>
      <c r="E109" s="4" t="s">
        <v>33</v>
      </c>
      <c r="F109" s="4" t="s">
        <v>33</v>
      </c>
      <c r="G109" s="65" t="s">
        <v>33</v>
      </c>
      <c r="H109" s="67" t="s">
        <v>33</v>
      </c>
      <c r="I109" s="67" t="s">
        <v>33</v>
      </c>
    </row>
    <row r="110" spans="1:9" x14ac:dyDescent="0.35">
      <c r="A110" s="1" t="s">
        <v>33</v>
      </c>
      <c r="B110" s="4" t="s">
        <v>33</v>
      </c>
      <c r="D110" s="4" t="s">
        <v>33</v>
      </c>
      <c r="E110" s="4" t="s">
        <v>33</v>
      </c>
      <c r="F110" s="4" t="s">
        <v>33</v>
      </c>
      <c r="G110" s="65" t="s">
        <v>33</v>
      </c>
      <c r="H110" s="67" t="s">
        <v>33</v>
      </c>
      <c r="I110" s="67" t="s">
        <v>33</v>
      </c>
    </row>
    <row r="111" spans="1:9" x14ac:dyDescent="0.35">
      <c r="A111" s="1" t="s">
        <v>33</v>
      </c>
      <c r="B111" s="4" t="s">
        <v>33</v>
      </c>
      <c r="D111" s="4" t="s">
        <v>33</v>
      </c>
      <c r="E111" s="4" t="s">
        <v>33</v>
      </c>
      <c r="F111" s="4" t="s">
        <v>33</v>
      </c>
      <c r="G111" s="65" t="s">
        <v>33</v>
      </c>
      <c r="H111" s="67" t="s">
        <v>33</v>
      </c>
      <c r="I111" s="67" t="s">
        <v>33</v>
      </c>
    </row>
    <row r="112" spans="1:9" x14ac:dyDescent="0.35">
      <c r="A112" s="1" t="s">
        <v>33</v>
      </c>
      <c r="B112" s="4" t="s">
        <v>33</v>
      </c>
      <c r="D112" s="4" t="s">
        <v>33</v>
      </c>
      <c r="E112" s="4" t="s">
        <v>33</v>
      </c>
      <c r="F112" s="4" t="s">
        <v>33</v>
      </c>
      <c r="G112" s="65" t="s">
        <v>33</v>
      </c>
      <c r="H112" s="67" t="s">
        <v>33</v>
      </c>
      <c r="I112" s="67" t="s">
        <v>33</v>
      </c>
    </row>
    <row r="113" spans="1:9" x14ac:dyDescent="0.35">
      <c r="A113" s="1" t="s">
        <v>33</v>
      </c>
      <c r="B113" s="4" t="s">
        <v>33</v>
      </c>
      <c r="D113" s="4" t="s">
        <v>33</v>
      </c>
      <c r="E113" s="4" t="s">
        <v>33</v>
      </c>
      <c r="F113" s="4" t="s">
        <v>33</v>
      </c>
      <c r="G113" s="65" t="s">
        <v>33</v>
      </c>
      <c r="H113" s="67" t="s">
        <v>33</v>
      </c>
      <c r="I113" s="67" t="s">
        <v>33</v>
      </c>
    </row>
    <row r="114" spans="1:9" x14ac:dyDescent="0.35">
      <c r="A114" s="1" t="s">
        <v>33</v>
      </c>
      <c r="B114" s="4" t="s">
        <v>33</v>
      </c>
      <c r="D114" s="4" t="s">
        <v>33</v>
      </c>
      <c r="E114" s="4" t="s">
        <v>33</v>
      </c>
      <c r="F114" s="4" t="s">
        <v>33</v>
      </c>
      <c r="G114" s="65" t="s">
        <v>33</v>
      </c>
      <c r="H114" s="67" t="s">
        <v>33</v>
      </c>
      <c r="I114" s="67" t="s">
        <v>33</v>
      </c>
    </row>
    <row r="115" spans="1:9" x14ac:dyDescent="0.35">
      <c r="A115" s="1" t="s">
        <v>33</v>
      </c>
      <c r="B115" s="4" t="s">
        <v>33</v>
      </c>
      <c r="D115" s="4" t="s">
        <v>33</v>
      </c>
      <c r="E115" s="4" t="s">
        <v>33</v>
      </c>
      <c r="F115" s="4" t="s">
        <v>33</v>
      </c>
      <c r="G115" s="65" t="s">
        <v>33</v>
      </c>
      <c r="H115" s="67" t="s">
        <v>33</v>
      </c>
      <c r="I115" s="67" t="s">
        <v>33</v>
      </c>
    </row>
    <row r="116" spans="1:9" x14ac:dyDescent="0.35">
      <c r="A116" s="1" t="s">
        <v>33</v>
      </c>
      <c r="B116" s="4" t="s">
        <v>33</v>
      </c>
      <c r="D116" s="4" t="s">
        <v>33</v>
      </c>
      <c r="E116" s="4" t="s">
        <v>33</v>
      </c>
      <c r="F116" s="4" t="s">
        <v>33</v>
      </c>
      <c r="G116" s="65" t="s">
        <v>33</v>
      </c>
      <c r="H116" s="67" t="s">
        <v>33</v>
      </c>
      <c r="I116" s="67" t="s">
        <v>33</v>
      </c>
    </row>
    <row r="117" spans="1:9" x14ac:dyDescent="0.35">
      <c r="A117" s="1" t="s">
        <v>33</v>
      </c>
      <c r="B117" s="4" t="s">
        <v>33</v>
      </c>
      <c r="D117" s="4" t="s">
        <v>33</v>
      </c>
      <c r="E117" s="4" t="s">
        <v>33</v>
      </c>
      <c r="F117" s="4" t="s">
        <v>33</v>
      </c>
      <c r="G117" s="65" t="s">
        <v>33</v>
      </c>
      <c r="H117" s="67" t="s">
        <v>33</v>
      </c>
      <c r="I117" s="67" t="s">
        <v>33</v>
      </c>
    </row>
    <row r="118" spans="1:9" x14ac:dyDescent="0.35">
      <c r="A118" s="1" t="s">
        <v>33</v>
      </c>
      <c r="B118" s="4" t="s">
        <v>33</v>
      </c>
      <c r="D118" s="4" t="s">
        <v>33</v>
      </c>
      <c r="E118" s="4" t="s">
        <v>33</v>
      </c>
      <c r="F118" s="4" t="s">
        <v>33</v>
      </c>
      <c r="G118" s="65" t="s">
        <v>33</v>
      </c>
      <c r="H118" s="67" t="s">
        <v>33</v>
      </c>
      <c r="I118" s="67" t="s">
        <v>33</v>
      </c>
    </row>
    <row r="119" spans="1:9" x14ac:dyDescent="0.35">
      <c r="A119" s="1" t="s">
        <v>33</v>
      </c>
      <c r="B119" s="4" t="s">
        <v>33</v>
      </c>
      <c r="D119" s="4" t="s">
        <v>33</v>
      </c>
      <c r="E119" s="4" t="s">
        <v>33</v>
      </c>
      <c r="F119" s="4" t="s">
        <v>33</v>
      </c>
      <c r="G119" s="65" t="s">
        <v>33</v>
      </c>
      <c r="H119" s="67" t="s">
        <v>33</v>
      </c>
      <c r="I119" s="67" t="s">
        <v>33</v>
      </c>
    </row>
    <row r="120" spans="1:9" x14ac:dyDescent="0.35">
      <c r="A120" s="1" t="s">
        <v>33</v>
      </c>
      <c r="B120" s="4" t="s">
        <v>33</v>
      </c>
      <c r="D120" s="4" t="s">
        <v>33</v>
      </c>
      <c r="E120" s="4" t="s">
        <v>33</v>
      </c>
      <c r="F120" s="4" t="s">
        <v>33</v>
      </c>
      <c r="G120" s="65" t="s">
        <v>33</v>
      </c>
      <c r="H120" s="67" t="s">
        <v>33</v>
      </c>
      <c r="I120" s="67" t="s">
        <v>33</v>
      </c>
    </row>
    <row r="121" spans="1:9" x14ac:dyDescent="0.35">
      <c r="A121" s="1" t="s">
        <v>33</v>
      </c>
      <c r="B121" s="4" t="s">
        <v>33</v>
      </c>
      <c r="D121" s="4" t="s">
        <v>33</v>
      </c>
      <c r="E121" s="4" t="s">
        <v>33</v>
      </c>
      <c r="F121" s="4" t="s">
        <v>33</v>
      </c>
      <c r="G121" s="65" t="s">
        <v>33</v>
      </c>
      <c r="H121" s="67" t="s">
        <v>33</v>
      </c>
      <c r="I121" s="67" t="s">
        <v>33</v>
      </c>
    </row>
    <row r="122" spans="1:9" x14ac:dyDescent="0.35">
      <c r="A122" s="1" t="s">
        <v>33</v>
      </c>
    </row>
  </sheetData>
  <sortState xmlns:xlrd2="http://schemas.microsoft.com/office/spreadsheetml/2017/richdata2" ref="M5:O69">
    <sortCondition ref="M5:M69"/>
  </sortState>
  <pageMargins left="0.7" right="0.7" top="0.75" bottom="0.75" header="0.3" footer="0.3"/>
  <pageSetup orientation="portrait" horizontalDpi="0" verticalDpi="0"/>
  <ignoredErrors>
    <ignoredError sqref="B5:B40 B41:B69 C5:C69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30A0FF-9B7C-42A0-B9E0-FAC49631654B}">
  <sheetPr>
    <tabColor rgb="FFFFFF00"/>
  </sheetPr>
  <dimension ref="A1:W78"/>
  <sheetViews>
    <sheetView topLeftCell="A3" workbookViewId="0">
      <selection activeCell="B5" sqref="B5:E66"/>
    </sheetView>
  </sheetViews>
  <sheetFormatPr defaultRowHeight="15.5" x14ac:dyDescent="0.35"/>
  <cols>
    <col min="1" max="1" width="15.08203125" customWidth="1"/>
    <col min="2" max="2" width="19.08203125" customWidth="1"/>
  </cols>
  <sheetData>
    <row r="1" spans="1:23" ht="23.5" x14ac:dyDescent="0.35">
      <c r="A1" s="167" t="s">
        <v>129</v>
      </c>
      <c r="B1" s="162"/>
      <c r="C1" s="162"/>
    </row>
    <row r="2" spans="1:23" x14ac:dyDescent="0.35">
      <c r="A2" s="165" t="s">
        <v>130</v>
      </c>
      <c r="B2" s="166"/>
      <c r="C2" s="166"/>
      <c r="D2" s="175"/>
      <c r="E2" s="175"/>
      <c r="F2" s="175"/>
      <c r="G2" s="175"/>
      <c r="H2" s="175"/>
      <c r="I2" s="175"/>
      <c r="J2" s="175"/>
      <c r="K2" s="175"/>
      <c r="L2" s="175"/>
      <c r="M2" s="175"/>
    </row>
    <row r="4" spans="1:23" x14ac:dyDescent="0.35">
      <c r="A4" s="177" t="s">
        <v>131</v>
      </c>
      <c r="B4" s="177" t="s">
        <v>132</v>
      </c>
      <c r="C4" s="177" t="s">
        <v>133</v>
      </c>
      <c r="D4" s="177" t="s">
        <v>134</v>
      </c>
      <c r="E4" s="177" t="s">
        <v>61</v>
      </c>
      <c r="F4" s="177" t="s">
        <v>135</v>
      </c>
      <c r="G4" s="177" t="s">
        <v>136</v>
      </c>
      <c r="H4" s="177" t="s">
        <v>137</v>
      </c>
      <c r="I4" s="177" t="s">
        <v>138</v>
      </c>
      <c r="J4" s="177" t="s">
        <v>139</v>
      </c>
      <c r="K4" s="177" t="s">
        <v>140</v>
      </c>
      <c r="L4" s="177" t="s">
        <v>141</v>
      </c>
      <c r="M4" s="177" t="s">
        <v>142</v>
      </c>
      <c r="N4" s="177" t="s">
        <v>143</v>
      </c>
      <c r="O4" s="177" t="s">
        <v>144</v>
      </c>
      <c r="P4" s="177" t="s">
        <v>145</v>
      </c>
      <c r="Q4" s="177" t="s">
        <v>146</v>
      </c>
      <c r="R4" s="177" t="s">
        <v>147</v>
      </c>
      <c r="S4" s="177" t="s">
        <v>148</v>
      </c>
      <c r="T4" s="177" t="s">
        <v>149</v>
      </c>
      <c r="U4" s="177" t="s">
        <v>150</v>
      </c>
      <c r="V4" s="177" t="s">
        <v>151</v>
      </c>
      <c r="W4" s="177" t="s">
        <v>152</v>
      </c>
    </row>
    <row r="5" spans="1:23" x14ac:dyDescent="0.35">
      <c r="A5" s="170" t="s">
        <v>153</v>
      </c>
      <c r="B5" s="170" t="s">
        <v>154</v>
      </c>
      <c r="C5" s="170" t="s">
        <v>154</v>
      </c>
      <c r="D5" s="170">
        <v>6517</v>
      </c>
      <c r="E5" s="170">
        <v>1254</v>
      </c>
      <c r="F5" s="170">
        <v>19.239999999999998</v>
      </c>
      <c r="G5" s="170">
        <v>514682.38</v>
      </c>
      <c r="H5" s="170">
        <v>3085161.2</v>
      </c>
      <c r="I5" s="170">
        <v>3599843.58</v>
      </c>
      <c r="J5" s="170">
        <v>410.43</v>
      </c>
      <c r="K5" s="170">
        <v>2460.2600000000002</v>
      </c>
      <c r="L5" s="170">
        <v>2870.69</v>
      </c>
      <c r="M5" s="170">
        <v>736</v>
      </c>
      <c r="N5" s="170">
        <v>58.69</v>
      </c>
      <c r="O5" s="170">
        <v>761</v>
      </c>
      <c r="P5" s="170">
        <v>60.69</v>
      </c>
      <c r="Q5" s="170">
        <v>80082035.349999994</v>
      </c>
      <c r="R5" s="170">
        <v>63861.27</v>
      </c>
      <c r="S5" s="170">
        <v>132.65</v>
      </c>
      <c r="T5">
        <v>0</v>
      </c>
      <c r="U5">
        <v>0</v>
      </c>
      <c r="V5">
        <v>0</v>
      </c>
      <c r="W5">
        <v>3599843.58</v>
      </c>
    </row>
    <row r="6" spans="1:23" x14ac:dyDescent="0.35">
      <c r="A6" s="170" t="s">
        <v>153</v>
      </c>
      <c r="B6" s="170" t="s">
        <v>72</v>
      </c>
      <c r="C6" s="170" t="s">
        <v>154</v>
      </c>
      <c r="D6" s="170">
        <v>36</v>
      </c>
      <c r="E6" s="170">
        <v>8</v>
      </c>
      <c r="F6" s="170">
        <v>22.22</v>
      </c>
      <c r="G6" s="170">
        <v>100487.61</v>
      </c>
      <c r="H6" s="170">
        <v>25375.61</v>
      </c>
      <c r="I6" s="170">
        <v>125863.22</v>
      </c>
      <c r="J6" s="170">
        <v>12560.95</v>
      </c>
      <c r="K6" s="170">
        <v>3171.95</v>
      </c>
      <c r="L6" s="170">
        <v>15732.9</v>
      </c>
      <c r="M6" s="170">
        <v>6</v>
      </c>
      <c r="N6" s="170">
        <v>75</v>
      </c>
      <c r="O6" s="170">
        <v>6</v>
      </c>
      <c r="P6" s="170">
        <v>75</v>
      </c>
      <c r="Q6" s="170">
        <v>2852707.58</v>
      </c>
      <c r="R6" s="170">
        <v>356588.45</v>
      </c>
      <c r="S6" s="170">
        <v>843.5</v>
      </c>
      <c r="T6">
        <v>0</v>
      </c>
      <c r="U6">
        <v>0</v>
      </c>
      <c r="V6">
        <v>0</v>
      </c>
      <c r="W6">
        <v>125863.22</v>
      </c>
    </row>
    <row r="7" spans="1:23" x14ac:dyDescent="0.35">
      <c r="A7" s="170" t="s">
        <v>153</v>
      </c>
      <c r="B7" s="170" t="s">
        <v>73</v>
      </c>
      <c r="C7" s="170" t="s">
        <v>154</v>
      </c>
      <c r="D7" s="170">
        <v>372</v>
      </c>
      <c r="E7" s="170">
        <v>78</v>
      </c>
      <c r="F7" s="170">
        <v>20.97</v>
      </c>
      <c r="G7" s="170">
        <v>102984.22</v>
      </c>
      <c r="H7" s="170">
        <v>194699.4</v>
      </c>
      <c r="I7" s="170">
        <v>297683.62</v>
      </c>
      <c r="J7" s="170">
        <v>1320.31</v>
      </c>
      <c r="K7" s="170">
        <v>2496.15</v>
      </c>
      <c r="L7" s="170">
        <v>3816.46</v>
      </c>
      <c r="M7" s="170">
        <v>59</v>
      </c>
      <c r="N7" s="170">
        <v>75.64</v>
      </c>
      <c r="O7" s="170">
        <v>50</v>
      </c>
      <c r="P7" s="170">
        <v>64.099999999999994</v>
      </c>
      <c r="Q7" s="170">
        <v>5654624.4699999997</v>
      </c>
      <c r="R7" s="170">
        <v>72495.19</v>
      </c>
      <c r="S7" s="170">
        <v>252.88</v>
      </c>
      <c r="T7">
        <v>0</v>
      </c>
      <c r="U7">
        <v>0</v>
      </c>
      <c r="V7">
        <v>0</v>
      </c>
      <c r="W7">
        <v>297683.62</v>
      </c>
    </row>
    <row r="8" spans="1:23" x14ac:dyDescent="0.35">
      <c r="A8" s="170" t="s">
        <v>153</v>
      </c>
      <c r="B8" s="170" t="s">
        <v>74</v>
      </c>
      <c r="C8" s="170" t="s">
        <v>154</v>
      </c>
      <c r="D8" s="170">
        <v>199</v>
      </c>
      <c r="E8" s="170">
        <v>33</v>
      </c>
      <c r="F8" s="170">
        <v>16.579999999999998</v>
      </c>
      <c r="G8" s="170">
        <v>1055.0999999999999</v>
      </c>
      <c r="H8" s="170">
        <v>125387.28</v>
      </c>
      <c r="I8" s="170">
        <v>126442.38</v>
      </c>
      <c r="J8" s="170">
        <v>31.97</v>
      </c>
      <c r="K8" s="170">
        <v>3799.61</v>
      </c>
      <c r="L8" s="170">
        <v>3831.59</v>
      </c>
      <c r="M8" s="170">
        <v>23</v>
      </c>
      <c r="N8" s="170">
        <v>69.7</v>
      </c>
      <c r="O8" s="170">
        <v>28</v>
      </c>
      <c r="P8" s="170">
        <v>84.85</v>
      </c>
      <c r="Q8" s="170">
        <v>2150126.75</v>
      </c>
      <c r="R8" s="170">
        <v>65155.360000000001</v>
      </c>
      <c r="S8" s="170">
        <v>151.18</v>
      </c>
      <c r="T8">
        <v>0</v>
      </c>
      <c r="U8">
        <v>0</v>
      </c>
      <c r="V8">
        <v>0</v>
      </c>
      <c r="W8">
        <v>126442.38</v>
      </c>
    </row>
    <row r="9" spans="1:23" x14ac:dyDescent="0.35">
      <c r="A9" s="170" t="s">
        <v>153</v>
      </c>
      <c r="B9" s="170" t="s">
        <v>75</v>
      </c>
      <c r="C9" s="170" t="s">
        <v>154</v>
      </c>
      <c r="D9" s="170">
        <v>31</v>
      </c>
      <c r="E9" s="170">
        <v>7</v>
      </c>
      <c r="F9" s="170">
        <v>22.58</v>
      </c>
      <c r="G9" s="170">
        <v>-2307.2800000000002</v>
      </c>
      <c r="H9" s="170">
        <v>21475.14</v>
      </c>
      <c r="I9" s="170">
        <v>19167.86</v>
      </c>
      <c r="J9" s="170">
        <v>-329.61</v>
      </c>
      <c r="K9" s="170">
        <v>3067.88</v>
      </c>
      <c r="L9" s="170">
        <v>2738.27</v>
      </c>
      <c r="M9" s="170">
        <v>4</v>
      </c>
      <c r="N9" s="170">
        <v>57.14</v>
      </c>
      <c r="O9" s="170">
        <v>5</v>
      </c>
      <c r="P9" s="170">
        <v>71.430000000000007</v>
      </c>
      <c r="Q9" s="170">
        <v>624870</v>
      </c>
      <c r="R9" s="170">
        <v>89267.14</v>
      </c>
      <c r="S9" s="170">
        <v>231.14</v>
      </c>
      <c r="T9">
        <v>0</v>
      </c>
      <c r="U9">
        <v>0</v>
      </c>
      <c r="V9">
        <v>0</v>
      </c>
      <c r="W9">
        <v>19167.86</v>
      </c>
    </row>
    <row r="10" spans="1:23" x14ac:dyDescent="0.35">
      <c r="A10" s="170" t="s">
        <v>153</v>
      </c>
      <c r="B10" s="170" t="s">
        <v>76</v>
      </c>
      <c r="C10" s="170" t="s">
        <v>154</v>
      </c>
      <c r="D10" s="170">
        <v>57</v>
      </c>
      <c r="E10" s="170">
        <v>25</v>
      </c>
      <c r="F10" s="170">
        <v>43.86</v>
      </c>
      <c r="G10" s="170">
        <v>-95204.75</v>
      </c>
      <c r="H10" s="170">
        <v>73703.360000000001</v>
      </c>
      <c r="I10" s="170">
        <v>-21501.39</v>
      </c>
      <c r="J10" s="170">
        <v>-3808.19</v>
      </c>
      <c r="K10" s="170">
        <v>2948.13</v>
      </c>
      <c r="L10" s="170">
        <v>-860.06</v>
      </c>
      <c r="M10" s="170">
        <v>14</v>
      </c>
      <c r="N10" s="170">
        <v>56</v>
      </c>
      <c r="O10" s="170">
        <v>14</v>
      </c>
      <c r="P10" s="170">
        <v>56</v>
      </c>
      <c r="Q10" s="170">
        <v>1415068.97</v>
      </c>
      <c r="R10" s="170">
        <v>56602.76</v>
      </c>
      <c r="S10" s="170">
        <v>165.48</v>
      </c>
      <c r="T10">
        <v>0</v>
      </c>
      <c r="U10">
        <v>0</v>
      </c>
      <c r="V10">
        <v>0</v>
      </c>
      <c r="W10">
        <v>-21501.39</v>
      </c>
    </row>
    <row r="11" spans="1:23" x14ac:dyDescent="0.35">
      <c r="A11" s="170" t="s">
        <v>153</v>
      </c>
      <c r="B11" s="170" t="s">
        <v>77</v>
      </c>
      <c r="C11" s="170" t="s">
        <v>154</v>
      </c>
      <c r="D11" s="170">
        <v>187</v>
      </c>
      <c r="E11" s="170">
        <v>40</v>
      </c>
      <c r="F11" s="170">
        <v>21.39</v>
      </c>
      <c r="G11" s="170">
        <v>-100474.94</v>
      </c>
      <c r="H11" s="170">
        <v>78148.37</v>
      </c>
      <c r="I11" s="170">
        <v>-22326.57</v>
      </c>
      <c r="J11" s="170">
        <v>-2511.87</v>
      </c>
      <c r="K11" s="170">
        <v>1953.71</v>
      </c>
      <c r="L11" s="170">
        <v>-558.16</v>
      </c>
      <c r="M11" s="170">
        <v>31</v>
      </c>
      <c r="N11" s="170">
        <v>77.5</v>
      </c>
      <c r="O11" s="170">
        <v>26</v>
      </c>
      <c r="P11" s="170">
        <v>65</v>
      </c>
      <c r="Q11" s="170">
        <v>2486894.87</v>
      </c>
      <c r="R11" s="170">
        <v>62172.37</v>
      </c>
      <c r="S11" s="170">
        <v>121.28</v>
      </c>
      <c r="T11">
        <v>0</v>
      </c>
      <c r="U11">
        <v>0</v>
      </c>
      <c r="V11">
        <v>0</v>
      </c>
      <c r="W11">
        <v>-22326.57</v>
      </c>
    </row>
    <row r="12" spans="1:23" x14ac:dyDescent="0.35">
      <c r="A12" s="170" t="s">
        <v>153</v>
      </c>
      <c r="B12" s="170" t="s">
        <v>78</v>
      </c>
      <c r="C12" s="170" t="s">
        <v>154</v>
      </c>
      <c r="D12" s="170">
        <v>178</v>
      </c>
      <c r="E12" s="170">
        <v>64</v>
      </c>
      <c r="F12" s="170">
        <v>35.96</v>
      </c>
      <c r="G12" s="170">
        <v>-47286.720000000001</v>
      </c>
      <c r="H12" s="170">
        <v>149622.62</v>
      </c>
      <c r="I12" s="170">
        <v>102335.9</v>
      </c>
      <c r="J12" s="170">
        <v>-738.86</v>
      </c>
      <c r="K12" s="170">
        <v>2337.85</v>
      </c>
      <c r="L12" s="170">
        <v>1599</v>
      </c>
      <c r="M12" s="170">
        <v>43</v>
      </c>
      <c r="N12" s="170">
        <v>67.19</v>
      </c>
      <c r="O12" s="170">
        <v>40</v>
      </c>
      <c r="P12" s="170">
        <v>62.5</v>
      </c>
      <c r="Q12" s="170">
        <v>4454372.49</v>
      </c>
      <c r="R12" s="170">
        <v>69599.570000000007</v>
      </c>
      <c r="S12" s="170">
        <v>94.72</v>
      </c>
      <c r="T12">
        <v>0</v>
      </c>
      <c r="U12">
        <v>0</v>
      </c>
      <c r="V12">
        <v>0</v>
      </c>
      <c r="W12">
        <v>102335.9</v>
      </c>
    </row>
    <row r="13" spans="1:23" x14ac:dyDescent="0.35">
      <c r="A13" s="170" t="s">
        <v>153</v>
      </c>
      <c r="B13" s="170" t="s">
        <v>80</v>
      </c>
      <c r="C13" s="170" t="s">
        <v>154</v>
      </c>
      <c r="D13" s="170">
        <v>135</v>
      </c>
      <c r="E13" s="170">
        <v>28</v>
      </c>
      <c r="F13" s="170">
        <v>20.74</v>
      </c>
      <c r="G13" s="170">
        <v>-11141.59</v>
      </c>
      <c r="H13" s="170">
        <v>51869.77</v>
      </c>
      <c r="I13" s="170">
        <v>40728.18</v>
      </c>
      <c r="J13" s="170">
        <v>-397.91</v>
      </c>
      <c r="K13" s="170">
        <v>1852.49</v>
      </c>
      <c r="L13" s="170">
        <v>1454.58</v>
      </c>
      <c r="M13" s="170">
        <v>16</v>
      </c>
      <c r="N13" s="170">
        <v>57.14</v>
      </c>
      <c r="O13" s="170">
        <v>14</v>
      </c>
      <c r="P13" s="170">
        <v>50</v>
      </c>
      <c r="Q13" s="170">
        <v>879048.57</v>
      </c>
      <c r="R13" s="170">
        <v>31394.59</v>
      </c>
      <c r="S13" s="170">
        <v>50.64</v>
      </c>
      <c r="T13">
        <v>0</v>
      </c>
      <c r="U13">
        <v>0</v>
      </c>
      <c r="V13">
        <v>0</v>
      </c>
      <c r="W13">
        <v>40728.18</v>
      </c>
    </row>
    <row r="14" spans="1:23" x14ac:dyDescent="0.35">
      <c r="A14" s="170" t="s">
        <v>153</v>
      </c>
      <c r="B14" s="170" t="s">
        <v>81</v>
      </c>
      <c r="C14" s="170" t="s">
        <v>154</v>
      </c>
      <c r="D14" s="170">
        <v>242</v>
      </c>
      <c r="E14" s="170">
        <v>97</v>
      </c>
      <c r="F14" s="170">
        <v>40.08</v>
      </c>
      <c r="G14" s="170">
        <v>-229640.67</v>
      </c>
      <c r="H14" s="170">
        <v>194872.79</v>
      </c>
      <c r="I14" s="170">
        <v>-34767.879999999997</v>
      </c>
      <c r="J14" s="170">
        <v>-2367.4299999999998</v>
      </c>
      <c r="K14" s="170">
        <v>2009</v>
      </c>
      <c r="L14" s="170">
        <v>-358.43</v>
      </c>
      <c r="M14" s="170">
        <v>76</v>
      </c>
      <c r="N14" s="170">
        <v>78.349999999999994</v>
      </c>
      <c r="O14" s="170">
        <v>61</v>
      </c>
      <c r="P14" s="170">
        <v>62.89</v>
      </c>
      <c r="Q14" s="170">
        <v>6086857.5599999996</v>
      </c>
      <c r="R14" s="170">
        <v>62751.11</v>
      </c>
      <c r="S14" s="170">
        <v>211.16</v>
      </c>
      <c r="T14">
        <v>0</v>
      </c>
      <c r="U14">
        <v>0</v>
      </c>
      <c r="V14">
        <v>0</v>
      </c>
      <c r="W14">
        <v>-34767.879999999997</v>
      </c>
    </row>
    <row r="15" spans="1:23" x14ac:dyDescent="0.35">
      <c r="A15" s="170" t="s">
        <v>153</v>
      </c>
      <c r="B15" s="170" t="s">
        <v>83</v>
      </c>
      <c r="C15" s="170" t="s">
        <v>154</v>
      </c>
      <c r="D15" s="170">
        <v>532</v>
      </c>
      <c r="E15" s="170">
        <v>17</v>
      </c>
      <c r="F15" s="170">
        <v>3.2</v>
      </c>
      <c r="G15" s="170">
        <v>-3642.43</v>
      </c>
      <c r="H15" s="170">
        <v>51472.79</v>
      </c>
      <c r="I15" s="170">
        <v>47830.36</v>
      </c>
      <c r="J15" s="170">
        <v>-214.26</v>
      </c>
      <c r="K15" s="170">
        <v>3027.81</v>
      </c>
      <c r="L15" s="170">
        <v>2813.55</v>
      </c>
      <c r="M15" s="170">
        <v>13</v>
      </c>
      <c r="N15" s="170">
        <v>76.47</v>
      </c>
      <c r="O15" s="170">
        <v>13</v>
      </c>
      <c r="P15" s="170">
        <v>76.47</v>
      </c>
      <c r="Q15" s="170">
        <v>615620.06000000006</v>
      </c>
      <c r="R15" s="170">
        <v>36212.94</v>
      </c>
      <c r="S15" s="170">
        <v>211</v>
      </c>
      <c r="T15">
        <v>0</v>
      </c>
      <c r="U15">
        <v>0</v>
      </c>
      <c r="V15">
        <v>0</v>
      </c>
      <c r="W15">
        <v>47830.36</v>
      </c>
    </row>
    <row r="16" spans="1:23" x14ac:dyDescent="0.35">
      <c r="A16" s="170" t="s">
        <v>153</v>
      </c>
      <c r="B16" s="170" t="s">
        <v>85</v>
      </c>
      <c r="C16" s="170" t="s">
        <v>154</v>
      </c>
      <c r="D16" s="170">
        <v>65</v>
      </c>
      <c r="E16" s="170">
        <v>3</v>
      </c>
      <c r="F16" s="170">
        <v>4.62</v>
      </c>
      <c r="G16" s="170">
        <v>-77.099999999999994</v>
      </c>
      <c r="H16" s="170">
        <v>3981</v>
      </c>
      <c r="I16" s="170">
        <v>3903.9</v>
      </c>
      <c r="J16" s="170">
        <v>-25.7</v>
      </c>
      <c r="K16" s="170">
        <v>1327</v>
      </c>
      <c r="L16" s="170">
        <v>1301.3</v>
      </c>
      <c r="M16" s="170">
        <v>3</v>
      </c>
      <c r="N16" s="170">
        <v>100</v>
      </c>
      <c r="O16" s="170">
        <v>1</v>
      </c>
      <c r="P16" s="170">
        <v>33.33</v>
      </c>
      <c r="Q16" s="170">
        <v>216416.9</v>
      </c>
      <c r="R16" s="170">
        <v>72138.97</v>
      </c>
      <c r="S16" s="170">
        <v>10</v>
      </c>
      <c r="T16">
        <v>0</v>
      </c>
      <c r="U16">
        <v>0</v>
      </c>
      <c r="V16">
        <v>0</v>
      </c>
      <c r="W16">
        <v>3903.9</v>
      </c>
    </row>
    <row r="17" spans="1:23" x14ac:dyDescent="0.35">
      <c r="A17" s="170" t="s">
        <v>153</v>
      </c>
      <c r="B17" s="170" t="s">
        <v>86</v>
      </c>
      <c r="C17" s="170" t="s">
        <v>154</v>
      </c>
      <c r="D17" s="170">
        <v>125</v>
      </c>
      <c r="E17" s="170">
        <v>29</v>
      </c>
      <c r="F17" s="170">
        <v>23.2</v>
      </c>
      <c r="G17" s="170">
        <v>3853.03</v>
      </c>
      <c r="H17" s="170">
        <v>44350.09</v>
      </c>
      <c r="I17" s="170">
        <v>48203.12</v>
      </c>
      <c r="J17" s="170">
        <v>132.86000000000001</v>
      </c>
      <c r="K17" s="170">
        <v>1529.31</v>
      </c>
      <c r="L17" s="170">
        <v>1662.18</v>
      </c>
      <c r="M17" s="170">
        <v>10</v>
      </c>
      <c r="N17" s="170">
        <v>34.479999999999997</v>
      </c>
      <c r="O17" s="170">
        <v>21</v>
      </c>
      <c r="P17" s="170">
        <v>72.41</v>
      </c>
      <c r="Q17" s="170">
        <v>997849.37</v>
      </c>
      <c r="R17" s="170">
        <v>34408.6</v>
      </c>
      <c r="S17" s="170">
        <v>152.66</v>
      </c>
      <c r="T17">
        <v>0</v>
      </c>
      <c r="U17">
        <v>0</v>
      </c>
      <c r="V17">
        <v>0</v>
      </c>
      <c r="W17">
        <v>48203.12</v>
      </c>
    </row>
    <row r="18" spans="1:23" x14ac:dyDescent="0.35">
      <c r="A18" s="170" t="s">
        <v>153</v>
      </c>
      <c r="B18" s="170" t="s">
        <v>87</v>
      </c>
      <c r="C18" s="170" t="s">
        <v>154</v>
      </c>
      <c r="D18" s="170">
        <v>79</v>
      </c>
      <c r="E18" s="170">
        <v>36</v>
      </c>
      <c r="F18" s="170">
        <v>45.57</v>
      </c>
      <c r="G18" s="170">
        <v>-19670.57</v>
      </c>
      <c r="H18" s="170">
        <v>86950.21</v>
      </c>
      <c r="I18" s="170">
        <v>67279.64</v>
      </c>
      <c r="J18" s="170">
        <v>-546.4</v>
      </c>
      <c r="K18" s="170">
        <v>2415.2800000000002</v>
      </c>
      <c r="L18" s="170">
        <v>1868.88</v>
      </c>
      <c r="M18" s="170">
        <v>17</v>
      </c>
      <c r="N18" s="170">
        <v>47.22</v>
      </c>
      <c r="O18" s="170">
        <v>20</v>
      </c>
      <c r="P18" s="170">
        <v>55.56</v>
      </c>
      <c r="Q18" s="170">
        <v>1170256.47</v>
      </c>
      <c r="R18" s="170">
        <v>32507.119999999999</v>
      </c>
      <c r="S18" s="170">
        <v>9.92</v>
      </c>
      <c r="T18">
        <v>0</v>
      </c>
      <c r="U18">
        <v>0</v>
      </c>
      <c r="V18">
        <v>0</v>
      </c>
      <c r="W18">
        <v>67279.64</v>
      </c>
    </row>
    <row r="19" spans="1:23" x14ac:dyDescent="0.35">
      <c r="A19" s="170" t="s">
        <v>153</v>
      </c>
      <c r="B19" s="170" t="s">
        <v>88</v>
      </c>
      <c r="C19" s="170" t="s">
        <v>154</v>
      </c>
      <c r="D19" s="170">
        <v>24</v>
      </c>
      <c r="E19" s="170">
        <v>16</v>
      </c>
      <c r="F19" s="170">
        <v>66.67</v>
      </c>
      <c r="G19" s="170">
        <v>-28516.9</v>
      </c>
      <c r="H19" s="170">
        <v>45983.02</v>
      </c>
      <c r="I19" s="170">
        <v>17466.12</v>
      </c>
      <c r="J19" s="170">
        <v>-1782.31</v>
      </c>
      <c r="K19" s="170">
        <v>2873.94</v>
      </c>
      <c r="L19" s="170">
        <v>1091.6300000000001</v>
      </c>
      <c r="M19" s="170">
        <v>6</v>
      </c>
      <c r="N19" s="170">
        <v>37.5</v>
      </c>
      <c r="O19" s="170">
        <v>10</v>
      </c>
      <c r="P19" s="170">
        <v>62.5</v>
      </c>
      <c r="Q19" s="170">
        <v>573870.52</v>
      </c>
      <c r="R19" s="170">
        <v>35866.910000000003</v>
      </c>
      <c r="S19" s="170">
        <v>38.130000000000003</v>
      </c>
      <c r="T19">
        <v>0</v>
      </c>
      <c r="U19">
        <v>0</v>
      </c>
      <c r="V19">
        <v>0</v>
      </c>
      <c r="W19">
        <v>17466.12</v>
      </c>
    </row>
    <row r="20" spans="1:23" x14ac:dyDescent="0.35">
      <c r="A20" s="170" t="s">
        <v>153</v>
      </c>
      <c r="B20" s="170" t="s">
        <v>89</v>
      </c>
      <c r="C20" s="170" t="s">
        <v>154</v>
      </c>
      <c r="D20" s="170">
        <v>8</v>
      </c>
      <c r="E20" s="170">
        <v>0</v>
      </c>
      <c r="F20" s="170">
        <v>0</v>
      </c>
      <c r="G20" s="170">
        <v>0</v>
      </c>
      <c r="H20" s="170">
        <v>0</v>
      </c>
      <c r="I20" s="170">
        <v>0</v>
      </c>
      <c r="J20" s="170">
        <v>0</v>
      </c>
      <c r="K20" s="170">
        <v>0</v>
      </c>
      <c r="L20" s="170">
        <v>0</v>
      </c>
      <c r="M20" s="170">
        <v>0</v>
      </c>
      <c r="N20" s="170">
        <v>0</v>
      </c>
      <c r="O20" s="170">
        <v>0</v>
      </c>
      <c r="P20" s="170">
        <v>0</v>
      </c>
      <c r="Q20" s="170">
        <v>0</v>
      </c>
      <c r="R20" s="170">
        <v>0</v>
      </c>
      <c r="S20" s="170">
        <v>0</v>
      </c>
      <c r="T20">
        <v>0</v>
      </c>
      <c r="U20">
        <v>0</v>
      </c>
      <c r="V20">
        <v>0</v>
      </c>
      <c r="W20">
        <v>0</v>
      </c>
    </row>
    <row r="21" spans="1:23" x14ac:dyDescent="0.35">
      <c r="A21" s="170" t="s">
        <v>153</v>
      </c>
      <c r="B21" s="170" t="s">
        <v>91</v>
      </c>
      <c r="C21" s="170" t="s">
        <v>154</v>
      </c>
      <c r="D21" s="170">
        <v>2</v>
      </c>
      <c r="E21" s="170">
        <v>0</v>
      </c>
      <c r="F21" s="170">
        <v>0</v>
      </c>
      <c r="G21" s="170">
        <v>0</v>
      </c>
      <c r="H21" s="170">
        <v>0</v>
      </c>
      <c r="I21" s="170">
        <v>0</v>
      </c>
      <c r="J21" s="170">
        <v>0</v>
      </c>
      <c r="K21" s="170">
        <v>0</v>
      </c>
      <c r="L21" s="170">
        <v>0</v>
      </c>
      <c r="M21" s="170">
        <v>0</v>
      </c>
      <c r="N21" s="170">
        <v>0</v>
      </c>
      <c r="O21" s="170">
        <v>0</v>
      </c>
      <c r="P21" s="170">
        <v>0</v>
      </c>
      <c r="Q21" s="170">
        <v>0</v>
      </c>
      <c r="R21" s="170">
        <v>0</v>
      </c>
      <c r="S21" s="170">
        <v>0</v>
      </c>
      <c r="T21">
        <v>0</v>
      </c>
      <c r="U21">
        <v>0</v>
      </c>
      <c r="V21">
        <v>0</v>
      </c>
      <c r="W21">
        <v>0</v>
      </c>
    </row>
    <row r="22" spans="1:23" x14ac:dyDescent="0.35">
      <c r="A22" s="170" t="s">
        <v>153</v>
      </c>
      <c r="B22" s="170" t="s">
        <v>92</v>
      </c>
      <c r="C22" s="170" t="s">
        <v>154</v>
      </c>
      <c r="D22" s="170">
        <v>61</v>
      </c>
      <c r="E22" s="170">
        <v>13</v>
      </c>
      <c r="F22" s="170">
        <v>21.31</v>
      </c>
      <c r="G22" s="170">
        <v>29410.53</v>
      </c>
      <c r="H22" s="170">
        <v>40792.769999999997</v>
      </c>
      <c r="I22" s="170">
        <v>70203.3</v>
      </c>
      <c r="J22" s="170">
        <v>2262.35</v>
      </c>
      <c r="K22" s="170">
        <v>3137.91</v>
      </c>
      <c r="L22" s="170">
        <v>5400.25</v>
      </c>
      <c r="M22" s="170">
        <v>4</v>
      </c>
      <c r="N22" s="170">
        <v>30.77</v>
      </c>
      <c r="O22" s="170">
        <v>7</v>
      </c>
      <c r="P22" s="170">
        <v>53.85</v>
      </c>
      <c r="Q22" s="170">
        <v>1267139</v>
      </c>
      <c r="R22" s="170">
        <v>97472.23</v>
      </c>
      <c r="S22" s="170">
        <v>110.46</v>
      </c>
      <c r="T22">
        <v>0</v>
      </c>
      <c r="U22">
        <v>0</v>
      </c>
      <c r="V22">
        <v>0</v>
      </c>
      <c r="W22">
        <v>70203.3</v>
      </c>
    </row>
    <row r="23" spans="1:23" x14ac:dyDescent="0.35">
      <c r="A23" s="170" t="s">
        <v>153</v>
      </c>
      <c r="B23" s="170" t="s">
        <v>93</v>
      </c>
      <c r="C23" s="170" t="s">
        <v>154</v>
      </c>
      <c r="D23" s="170">
        <v>113</v>
      </c>
      <c r="E23" s="170">
        <v>16</v>
      </c>
      <c r="F23" s="170">
        <v>14.16</v>
      </c>
      <c r="G23" s="170">
        <v>51667.7</v>
      </c>
      <c r="H23" s="170">
        <v>97755.08</v>
      </c>
      <c r="I23" s="170">
        <v>149422.78</v>
      </c>
      <c r="J23" s="170">
        <v>3229.23</v>
      </c>
      <c r="K23" s="170">
        <v>6109.69</v>
      </c>
      <c r="L23" s="170">
        <v>9338.92</v>
      </c>
      <c r="M23" s="170">
        <v>9</v>
      </c>
      <c r="N23" s="170">
        <v>56.25</v>
      </c>
      <c r="O23" s="170">
        <v>9</v>
      </c>
      <c r="P23" s="170">
        <v>56.25</v>
      </c>
      <c r="Q23" s="170">
        <v>1691107</v>
      </c>
      <c r="R23" s="170">
        <v>105694.19</v>
      </c>
      <c r="S23" s="170">
        <v>3.75</v>
      </c>
      <c r="T23">
        <v>0</v>
      </c>
      <c r="U23">
        <v>0</v>
      </c>
      <c r="V23">
        <v>0</v>
      </c>
      <c r="W23">
        <v>149422.78</v>
      </c>
    </row>
    <row r="24" spans="1:23" x14ac:dyDescent="0.35">
      <c r="A24" s="170" t="s">
        <v>153</v>
      </c>
      <c r="B24" s="170" t="s">
        <v>95</v>
      </c>
      <c r="C24" s="170" t="s">
        <v>154</v>
      </c>
      <c r="D24" s="170">
        <v>188</v>
      </c>
      <c r="E24" s="170">
        <v>33</v>
      </c>
      <c r="F24" s="170">
        <v>17.55</v>
      </c>
      <c r="G24" s="170">
        <v>-14785.79</v>
      </c>
      <c r="H24" s="170">
        <v>81675.09</v>
      </c>
      <c r="I24" s="170">
        <v>66889.3</v>
      </c>
      <c r="J24" s="170">
        <v>-448.05</v>
      </c>
      <c r="K24" s="170">
        <v>2475</v>
      </c>
      <c r="L24" s="170">
        <v>2026.95</v>
      </c>
      <c r="M24" s="170">
        <v>9</v>
      </c>
      <c r="N24" s="170">
        <v>27.27</v>
      </c>
      <c r="O24" s="170">
        <v>23</v>
      </c>
      <c r="P24" s="170">
        <v>69.7</v>
      </c>
      <c r="Q24" s="170">
        <v>1181562.3999999999</v>
      </c>
      <c r="R24" s="170">
        <v>35804.92</v>
      </c>
      <c r="S24" s="170">
        <v>11.39</v>
      </c>
      <c r="T24">
        <v>0</v>
      </c>
      <c r="U24">
        <v>0</v>
      </c>
      <c r="V24">
        <v>0</v>
      </c>
      <c r="W24">
        <v>66889.3</v>
      </c>
    </row>
    <row r="25" spans="1:23" x14ac:dyDescent="0.35">
      <c r="A25" s="170" t="s">
        <v>153</v>
      </c>
      <c r="B25" s="170" t="s">
        <v>96</v>
      </c>
      <c r="C25" s="170" t="s">
        <v>154</v>
      </c>
      <c r="D25" s="170">
        <v>10</v>
      </c>
      <c r="E25" s="170">
        <v>4</v>
      </c>
      <c r="F25" s="170">
        <v>40</v>
      </c>
      <c r="G25" s="170">
        <v>134869.96</v>
      </c>
      <c r="H25" s="170">
        <v>5691.18</v>
      </c>
      <c r="I25" s="170">
        <v>140561.14000000001</v>
      </c>
      <c r="J25" s="170">
        <v>33717.49</v>
      </c>
      <c r="K25" s="170">
        <v>1422.8</v>
      </c>
      <c r="L25" s="170">
        <v>35140.28</v>
      </c>
      <c r="M25" s="170">
        <v>3</v>
      </c>
      <c r="N25" s="170">
        <v>75</v>
      </c>
      <c r="O25" s="170">
        <v>3</v>
      </c>
      <c r="P25" s="170">
        <v>75</v>
      </c>
      <c r="Q25" s="170">
        <v>2246055</v>
      </c>
      <c r="R25" s="170">
        <v>561513.75</v>
      </c>
      <c r="S25" s="170">
        <v>283</v>
      </c>
      <c r="T25">
        <v>0</v>
      </c>
      <c r="U25">
        <v>0</v>
      </c>
      <c r="V25">
        <v>0</v>
      </c>
      <c r="W25">
        <v>140561.14000000001</v>
      </c>
    </row>
    <row r="26" spans="1:23" x14ac:dyDescent="0.35">
      <c r="A26" s="170" t="s">
        <v>153</v>
      </c>
      <c r="B26" s="170" t="s">
        <v>97</v>
      </c>
      <c r="C26" s="170" t="s">
        <v>154</v>
      </c>
      <c r="D26" s="170">
        <v>132</v>
      </c>
      <c r="E26" s="170">
        <v>37</v>
      </c>
      <c r="F26" s="170">
        <v>28.03</v>
      </c>
      <c r="G26" s="170">
        <v>73448.61</v>
      </c>
      <c r="H26" s="170">
        <v>155689.59</v>
      </c>
      <c r="I26" s="170">
        <v>229138.2</v>
      </c>
      <c r="J26" s="170">
        <v>1985.1</v>
      </c>
      <c r="K26" s="170">
        <v>4207.83</v>
      </c>
      <c r="L26" s="170">
        <v>6192.92</v>
      </c>
      <c r="M26" s="170">
        <v>10</v>
      </c>
      <c r="N26" s="170">
        <v>27.03</v>
      </c>
      <c r="O26" s="170">
        <v>24</v>
      </c>
      <c r="P26" s="170">
        <v>64.86</v>
      </c>
      <c r="Q26" s="170">
        <v>2435253.66</v>
      </c>
      <c r="R26" s="170">
        <v>65817.67</v>
      </c>
      <c r="S26" s="170">
        <v>18.27</v>
      </c>
      <c r="T26">
        <v>0</v>
      </c>
      <c r="U26">
        <v>0</v>
      </c>
      <c r="V26">
        <v>0</v>
      </c>
      <c r="W26">
        <v>229138.2</v>
      </c>
    </row>
    <row r="27" spans="1:23" x14ac:dyDescent="0.35">
      <c r="A27" s="170" t="s">
        <v>153</v>
      </c>
      <c r="B27" s="170" t="s">
        <v>98</v>
      </c>
      <c r="C27" s="170" t="s">
        <v>154</v>
      </c>
      <c r="D27" s="170">
        <v>118</v>
      </c>
      <c r="E27" s="170">
        <v>18</v>
      </c>
      <c r="F27" s="170">
        <v>15.25</v>
      </c>
      <c r="G27" s="170">
        <v>9779.7800000000007</v>
      </c>
      <c r="H27" s="170">
        <v>31292.240000000002</v>
      </c>
      <c r="I27" s="170">
        <v>41072.019999999997</v>
      </c>
      <c r="J27" s="170">
        <v>543.32000000000005</v>
      </c>
      <c r="K27" s="170">
        <v>1738.46</v>
      </c>
      <c r="L27" s="170">
        <v>2281.7800000000002</v>
      </c>
      <c r="M27" s="170">
        <v>10</v>
      </c>
      <c r="N27" s="170">
        <v>55.56</v>
      </c>
      <c r="O27" s="170">
        <v>10</v>
      </c>
      <c r="P27" s="170">
        <v>55.56</v>
      </c>
      <c r="Q27" s="170">
        <v>1009211.74</v>
      </c>
      <c r="R27" s="170">
        <v>56067.32</v>
      </c>
      <c r="S27" s="170">
        <v>56.17</v>
      </c>
      <c r="T27">
        <v>0</v>
      </c>
      <c r="U27">
        <v>0</v>
      </c>
      <c r="V27">
        <v>0</v>
      </c>
      <c r="W27">
        <v>41072.019999999997</v>
      </c>
    </row>
    <row r="28" spans="1:23" x14ac:dyDescent="0.35">
      <c r="A28" s="170" t="s">
        <v>153</v>
      </c>
      <c r="B28" s="170" t="s">
        <v>99</v>
      </c>
      <c r="C28" s="170" t="s">
        <v>154</v>
      </c>
      <c r="D28" s="170">
        <v>140</v>
      </c>
      <c r="E28" s="170">
        <v>28</v>
      </c>
      <c r="F28" s="170">
        <v>20</v>
      </c>
      <c r="G28" s="170">
        <v>42239.35</v>
      </c>
      <c r="H28" s="170">
        <v>65408.44</v>
      </c>
      <c r="I28" s="170">
        <v>107647.79</v>
      </c>
      <c r="J28" s="170">
        <v>1508.55</v>
      </c>
      <c r="K28" s="170">
        <v>2336.02</v>
      </c>
      <c r="L28" s="170">
        <v>3844.56</v>
      </c>
      <c r="M28" s="170">
        <v>20</v>
      </c>
      <c r="N28" s="170">
        <v>71.430000000000007</v>
      </c>
      <c r="O28" s="170">
        <v>21</v>
      </c>
      <c r="P28" s="170">
        <v>75</v>
      </c>
      <c r="Q28" s="170">
        <v>1631968.9</v>
      </c>
      <c r="R28" s="170">
        <v>58284.6</v>
      </c>
      <c r="S28" s="170">
        <v>43.25</v>
      </c>
      <c r="T28">
        <v>0</v>
      </c>
      <c r="U28">
        <v>0</v>
      </c>
      <c r="V28">
        <v>0</v>
      </c>
      <c r="W28">
        <v>107647.79</v>
      </c>
    </row>
    <row r="29" spans="1:23" x14ac:dyDescent="0.35">
      <c r="A29" s="170" t="s">
        <v>153</v>
      </c>
      <c r="B29" s="170" t="s">
        <v>100</v>
      </c>
      <c r="C29" s="170" t="s">
        <v>154</v>
      </c>
      <c r="D29" s="170">
        <v>259</v>
      </c>
      <c r="E29" s="170">
        <v>41</v>
      </c>
      <c r="F29" s="170">
        <v>15.83</v>
      </c>
      <c r="G29" s="170">
        <v>-126687.66</v>
      </c>
      <c r="H29" s="170">
        <v>85996.54</v>
      </c>
      <c r="I29" s="170">
        <v>-40691.120000000003</v>
      </c>
      <c r="J29" s="170">
        <v>-3089.94</v>
      </c>
      <c r="K29" s="170">
        <v>2097.48</v>
      </c>
      <c r="L29" s="170">
        <v>-992.47</v>
      </c>
      <c r="M29" s="170">
        <v>25</v>
      </c>
      <c r="N29" s="170">
        <v>60.98</v>
      </c>
      <c r="O29" s="170">
        <v>34</v>
      </c>
      <c r="P29" s="170">
        <v>82.93</v>
      </c>
      <c r="Q29" s="170">
        <v>2242758.7200000002</v>
      </c>
      <c r="R29" s="170">
        <v>54701.43</v>
      </c>
      <c r="S29" s="170">
        <v>95.9</v>
      </c>
      <c r="T29">
        <v>0</v>
      </c>
      <c r="U29">
        <v>0</v>
      </c>
      <c r="V29">
        <v>0</v>
      </c>
      <c r="W29">
        <v>-40691.120000000003</v>
      </c>
    </row>
    <row r="30" spans="1:23" x14ac:dyDescent="0.35">
      <c r="A30" s="170" t="s">
        <v>153</v>
      </c>
      <c r="B30" s="170" t="s">
        <v>101</v>
      </c>
      <c r="C30" s="170" t="s">
        <v>154</v>
      </c>
      <c r="D30" s="170">
        <v>20</v>
      </c>
      <c r="E30" s="170">
        <v>6</v>
      </c>
      <c r="F30" s="170">
        <v>30</v>
      </c>
      <c r="G30" s="170">
        <v>-5761.81</v>
      </c>
      <c r="H30" s="170">
        <v>22173.43</v>
      </c>
      <c r="I30" s="170">
        <v>16411.62</v>
      </c>
      <c r="J30" s="170">
        <v>-960.3</v>
      </c>
      <c r="K30" s="170">
        <v>3695.57</v>
      </c>
      <c r="L30" s="170">
        <v>2735.27</v>
      </c>
      <c r="M30" s="170">
        <v>3</v>
      </c>
      <c r="N30" s="170">
        <v>50</v>
      </c>
      <c r="O30" s="170">
        <v>3</v>
      </c>
      <c r="P30" s="170">
        <v>50</v>
      </c>
      <c r="Q30" s="170">
        <v>432142.75</v>
      </c>
      <c r="R30" s="170">
        <v>72023.789999999994</v>
      </c>
      <c r="S30" s="170">
        <v>101</v>
      </c>
      <c r="T30">
        <v>0</v>
      </c>
      <c r="U30">
        <v>0</v>
      </c>
      <c r="V30">
        <v>0</v>
      </c>
      <c r="W30">
        <v>16411.62</v>
      </c>
    </row>
    <row r="31" spans="1:23" x14ac:dyDescent="0.35">
      <c r="A31" s="170" t="s">
        <v>153</v>
      </c>
      <c r="B31" s="170" t="s">
        <v>112</v>
      </c>
      <c r="C31" s="170" t="s">
        <v>154</v>
      </c>
      <c r="D31" s="170">
        <v>366</v>
      </c>
      <c r="E31" s="170">
        <v>62</v>
      </c>
      <c r="F31" s="170">
        <v>16.940000000000001</v>
      </c>
      <c r="G31" s="170">
        <v>-101340.66</v>
      </c>
      <c r="H31" s="170">
        <v>147106.43</v>
      </c>
      <c r="I31" s="170">
        <v>45765.77</v>
      </c>
      <c r="J31" s="170">
        <v>-1634.53</v>
      </c>
      <c r="K31" s="170">
        <v>2372.6799999999998</v>
      </c>
      <c r="L31" s="170">
        <v>738.16</v>
      </c>
      <c r="M31" s="170">
        <v>47</v>
      </c>
      <c r="N31" s="170">
        <v>75.81</v>
      </c>
      <c r="O31" s="170">
        <v>46</v>
      </c>
      <c r="P31" s="170">
        <v>74.19</v>
      </c>
      <c r="Q31" s="170">
        <v>4397233.04</v>
      </c>
      <c r="R31" s="170">
        <v>70923.11</v>
      </c>
      <c r="S31" s="170">
        <v>115.69</v>
      </c>
      <c r="T31">
        <v>0</v>
      </c>
      <c r="U31">
        <v>0</v>
      </c>
      <c r="V31">
        <v>0</v>
      </c>
      <c r="W31">
        <v>45765.77</v>
      </c>
    </row>
    <row r="32" spans="1:23" x14ac:dyDescent="0.35">
      <c r="A32" s="170" t="s">
        <v>153</v>
      </c>
      <c r="B32" s="170" t="s">
        <v>114</v>
      </c>
      <c r="C32" s="170" t="s">
        <v>154</v>
      </c>
      <c r="D32" s="170">
        <v>14</v>
      </c>
      <c r="E32" s="170">
        <v>6</v>
      </c>
      <c r="F32" s="170">
        <v>42.86</v>
      </c>
      <c r="G32" s="170">
        <v>-3069.46</v>
      </c>
      <c r="H32" s="170">
        <v>7183.92</v>
      </c>
      <c r="I32" s="170">
        <v>4114.46</v>
      </c>
      <c r="J32" s="170">
        <v>-511.58</v>
      </c>
      <c r="K32" s="170">
        <v>1197.32</v>
      </c>
      <c r="L32" s="170">
        <v>685.74</v>
      </c>
      <c r="M32" s="170">
        <v>2</v>
      </c>
      <c r="N32" s="170">
        <v>33.33</v>
      </c>
      <c r="O32" s="170">
        <v>6</v>
      </c>
      <c r="P32" s="170">
        <v>100</v>
      </c>
      <c r="Q32" s="170">
        <v>234050</v>
      </c>
      <c r="R32" s="170">
        <v>39008.33</v>
      </c>
      <c r="S32" s="170">
        <v>38.5</v>
      </c>
      <c r="T32">
        <v>0</v>
      </c>
      <c r="U32">
        <v>0</v>
      </c>
      <c r="V32">
        <v>0</v>
      </c>
      <c r="W32">
        <v>4114.46</v>
      </c>
    </row>
    <row r="33" spans="1:23" x14ac:dyDescent="0.35">
      <c r="A33" s="170" t="s">
        <v>153</v>
      </c>
      <c r="B33" s="170" t="s">
        <v>115</v>
      </c>
      <c r="C33" s="170" t="s">
        <v>154</v>
      </c>
      <c r="D33" s="170">
        <v>281</v>
      </c>
      <c r="E33" s="170">
        <v>12</v>
      </c>
      <c r="F33" s="170">
        <v>4.2699999999999996</v>
      </c>
      <c r="G33" s="170">
        <v>2273.23</v>
      </c>
      <c r="H33" s="170">
        <v>10065.5</v>
      </c>
      <c r="I33" s="170">
        <v>12338.73</v>
      </c>
      <c r="J33" s="170">
        <v>189.44</v>
      </c>
      <c r="K33" s="170">
        <v>838.79</v>
      </c>
      <c r="L33" s="170">
        <v>1028.23</v>
      </c>
      <c r="M33" s="170">
        <v>12</v>
      </c>
      <c r="N33" s="170">
        <v>100</v>
      </c>
      <c r="O33" s="170">
        <v>9</v>
      </c>
      <c r="P33" s="170">
        <v>75</v>
      </c>
      <c r="Q33" s="170">
        <v>459171.52</v>
      </c>
      <c r="R33" s="170">
        <v>38264.29</v>
      </c>
      <c r="S33" s="170">
        <v>488.5</v>
      </c>
      <c r="T33">
        <v>0</v>
      </c>
      <c r="U33">
        <v>0</v>
      </c>
      <c r="V33">
        <v>0</v>
      </c>
      <c r="W33">
        <v>12338.73</v>
      </c>
    </row>
    <row r="34" spans="1:23" x14ac:dyDescent="0.35">
      <c r="A34" s="170" t="s">
        <v>153</v>
      </c>
      <c r="B34" s="170" t="s">
        <v>116</v>
      </c>
      <c r="C34" s="170" t="s">
        <v>154</v>
      </c>
      <c r="D34" s="170">
        <v>217</v>
      </c>
      <c r="E34" s="170">
        <v>55</v>
      </c>
      <c r="F34" s="170">
        <v>25.35</v>
      </c>
      <c r="G34" s="170">
        <v>-158972.64000000001</v>
      </c>
      <c r="H34" s="170">
        <v>155661.24</v>
      </c>
      <c r="I34" s="170">
        <v>-3311.4</v>
      </c>
      <c r="J34" s="170">
        <v>-2890.41</v>
      </c>
      <c r="K34" s="170">
        <v>2830.2</v>
      </c>
      <c r="L34" s="170">
        <v>-60.21</v>
      </c>
      <c r="M34" s="170">
        <v>42</v>
      </c>
      <c r="N34" s="170">
        <v>76.36</v>
      </c>
      <c r="O34" s="170">
        <v>24</v>
      </c>
      <c r="P34" s="170">
        <v>43.64</v>
      </c>
      <c r="Q34" s="170">
        <v>3731164.57</v>
      </c>
      <c r="R34" s="170">
        <v>67839.360000000001</v>
      </c>
      <c r="S34" s="170">
        <v>320.25</v>
      </c>
      <c r="T34">
        <v>0</v>
      </c>
      <c r="U34">
        <v>0</v>
      </c>
      <c r="V34">
        <v>0</v>
      </c>
      <c r="W34">
        <v>-3311.4</v>
      </c>
    </row>
    <row r="35" spans="1:23" x14ac:dyDescent="0.35">
      <c r="A35" s="170" t="s">
        <v>153</v>
      </c>
      <c r="B35" s="170" t="s">
        <v>117</v>
      </c>
      <c r="C35" s="170" t="s">
        <v>154</v>
      </c>
      <c r="D35" s="170">
        <v>248</v>
      </c>
      <c r="E35" s="170">
        <v>53</v>
      </c>
      <c r="F35" s="170">
        <v>21.37</v>
      </c>
      <c r="G35" s="170">
        <v>629274.24</v>
      </c>
      <c r="H35" s="170">
        <v>193274.25</v>
      </c>
      <c r="I35" s="170">
        <v>822548.49</v>
      </c>
      <c r="J35" s="170">
        <v>11873.1</v>
      </c>
      <c r="K35" s="170">
        <v>3646.68</v>
      </c>
      <c r="L35" s="170">
        <v>15519.78</v>
      </c>
      <c r="M35" s="170">
        <v>25</v>
      </c>
      <c r="N35" s="170">
        <v>47.17</v>
      </c>
      <c r="O35" s="170">
        <v>35</v>
      </c>
      <c r="P35" s="170">
        <v>66.040000000000006</v>
      </c>
      <c r="Q35" s="170">
        <v>8113360.6500000004</v>
      </c>
      <c r="R35" s="170">
        <v>153082.28</v>
      </c>
      <c r="S35" s="170">
        <v>70.38</v>
      </c>
      <c r="T35">
        <v>0</v>
      </c>
      <c r="U35">
        <v>0</v>
      </c>
      <c r="V35">
        <v>0</v>
      </c>
      <c r="W35">
        <v>822548.49</v>
      </c>
    </row>
    <row r="36" spans="1:23" x14ac:dyDescent="0.35">
      <c r="A36" s="170" t="s">
        <v>153</v>
      </c>
      <c r="B36" s="170" t="s">
        <v>118</v>
      </c>
      <c r="C36" s="170" t="s">
        <v>154</v>
      </c>
      <c r="D36" s="170">
        <v>77</v>
      </c>
      <c r="E36" s="170">
        <v>32</v>
      </c>
      <c r="F36" s="170">
        <v>41.56</v>
      </c>
      <c r="G36" s="170">
        <v>295571.49</v>
      </c>
      <c r="H36" s="170">
        <v>160941.37</v>
      </c>
      <c r="I36" s="170">
        <v>456512.86</v>
      </c>
      <c r="J36" s="170">
        <v>9236.61</v>
      </c>
      <c r="K36" s="170">
        <v>5029.42</v>
      </c>
      <c r="L36" s="170">
        <v>14266.03</v>
      </c>
      <c r="M36" s="170">
        <v>13</v>
      </c>
      <c r="N36" s="170">
        <v>40.630000000000003</v>
      </c>
      <c r="O36" s="170">
        <v>6</v>
      </c>
      <c r="P36" s="170">
        <v>18.75</v>
      </c>
      <c r="Q36" s="170">
        <v>4959740.79</v>
      </c>
      <c r="R36" s="170">
        <v>154991.9</v>
      </c>
      <c r="S36" s="170">
        <v>260.5</v>
      </c>
      <c r="T36">
        <v>0</v>
      </c>
      <c r="U36">
        <v>0</v>
      </c>
      <c r="V36">
        <v>0</v>
      </c>
      <c r="W36">
        <v>456512.86</v>
      </c>
    </row>
    <row r="37" spans="1:23" x14ac:dyDescent="0.35">
      <c r="A37" s="170" t="s">
        <v>153</v>
      </c>
      <c r="B37" s="170" t="s">
        <v>119</v>
      </c>
      <c r="C37" s="170" t="s">
        <v>154</v>
      </c>
      <c r="D37" s="170">
        <v>111</v>
      </c>
      <c r="E37" s="170">
        <v>42</v>
      </c>
      <c r="F37" s="170">
        <v>37.840000000000003</v>
      </c>
      <c r="G37" s="170">
        <v>-18810.02</v>
      </c>
      <c r="H37" s="170">
        <v>65170.07</v>
      </c>
      <c r="I37" s="170">
        <v>46360.05</v>
      </c>
      <c r="J37" s="170">
        <v>-447.86</v>
      </c>
      <c r="K37" s="170">
        <v>1551.67</v>
      </c>
      <c r="L37" s="170">
        <v>1103.81</v>
      </c>
      <c r="M37" s="170">
        <v>14</v>
      </c>
      <c r="N37" s="170">
        <v>33.33</v>
      </c>
      <c r="O37" s="170">
        <v>15</v>
      </c>
      <c r="P37" s="170">
        <v>35.71</v>
      </c>
      <c r="Q37" s="170">
        <v>1311348.72</v>
      </c>
      <c r="R37" s="170">
        <v>31222.59</v>
      </c>
      <c r="S37" s="170">
        <v>32.57</v>
      </c>
      <c r="T37">
        <v>0</v>
      </c>
      <c r="U37">
        <v>0</v>
      </c>
      <c r="V37">
        <v>0</v>
      </c>
      <c r="W37">
        <v>46360.05</v>
      </c>
    </row>
    <row r="38" spans="1:23" x14ac:dyDescent="0.35">
      <c r="A38" s="170" t="s">
        <v>153</v>
      </c>
      <c r="B38" s="170" t="s">
        <v>120</v>
      </c>
      <c r="C38" s="170" t="s">
        <v>154</v>
      </c>
      <c r="D38" s="170">
        <v>117</v>
      </c>
      <c r="E38" s="170">
        <v>36</v>
      </c>
      <c r="F38" s="170">
        <v>30.77</v>
      </c>
      <c r="G38" s="170">
        <v>-39886.58</v>
      </c>
      <c r="H38" s="170">
        <v>65071.99</v>
      </c>
      <c r="I38" s="170">
        <v>25185.41</v>
      </c>
      <c r="J38" s="170">
        <v>-1107.96</v>
      </c>
      <c r="K38" s="170">
        <v>1807.56</v>
      </c>
      <c r="L38" s="170">
        <v>699.59</v>
      </c>
      <c r="M38" s="170">
        <v>19</v>
      </c>
      <c r="N38" s="170">
        <v>52.78</v>
      </c>
      <c r="O38" s="170">
        <v>20</v>
      </c>
      <c r="P38" s="170">
        <v>55.56</v>
      </c>
      <c r="Q38" s="170">
        <v>1223432.3700000001</v>
      </c>
      <c r="R38" s="170">
        <v>33984.230000000003</v>
      </c>
      <c r="S38" s="170">
        <v>10.31</v>
      </c>
      <c r="T38">
        <v>0</v>
      </c>
      <c r="U38">
        <v>0</v>
      </c>
      <c r="V38">
        <v>0</v>
      </c>
      <c r="W38">
        <v>25185.41</v>
      </c>
    </row>
    <row r="39" spans="1:23" x14ac:dyDescent="0.35">
      <c r="A39" s="170" t="s">
        <v>153</v>
      </c>
      <c r="B39" s="170" t="s">
        <v>121</v>
      </c>
      <c r="C39" s="170" t="s">
        <v>154</v>
      </c>
      <c r="D39" s="170">
        <v>834</v>
      </c>
      <c r="E39" s="170">
        <v>64</v>
      </c>
      <c r="F39" s="170">
        <v>7.67</v>
      </c>
      <c r="G39" s="170">
        <v>-17220.07</v>
      </c>
      <c r="H39" s="170">
        <v>114613.53</v>
      </c>
      <c r="I39" s="170">
        <v>97393.46</v>
      </c>
      <c r="J39" s="170">
        <v>-269.06</v>
      </c>
      <c r="K39" s="170">
        <v>1790.84</v>
      </c>
      <c r="L39" s="170">
        <v>1521.77</v>
      </c>
      <c r="M39" s="170">
        <v>16</v>
      </c>
      <c r="N39" s="170">
        <v>25</v>
      </c>
      <c r="O39" s="170">
        <v>38</v>
      </c>
      <c r="P39" s="170">
        <v>59.38</v>
      </c>
      <c r="Q39" s="170">
        <v>2271861.6800000002</v>
      </c>
      <c r="R39" s="170">
        <v>35497.839999999997</v>
      </c>
      <c r="S39" s="170">
        <v>10.95</v>
      </c>
      <c r="T39">
        <v>0</v>
      </c>
      <c r="U39">
        <v>0</v>
      </c>
      <c r="V39">
        <v>0</v>
      </c>
      <c r="W39">
        <v>97393.46</v>
      </c>
    </row>
    <row r="40" spans="1:23" x14ac:dyDescent="0.35">
      <c r="A40" s="170" t="s">
        <v>153</v>
      </c>
      <c r="B40" s="170" t="s">
        <v>122</v>
      </c>
      <c r="C40" s="170" t="s">
        <v>154</v>
      </c>
      <c r="D40" s="170">
        <v>16</v>
      </c>
      <c r="E40" s="170">
        <v>2</v>
      </c>
      <c r="F40" s="170">
        <v>12.5</v>
      </c>
      <c r="G40" s="170">
        <v>111522</v>
      </c>
      <c r="H40" s="170">
        <v>14108</v>
      </c>
      <c r="I40" s="170">
        <v>125630</v>
      </c>
      <c r="J40" s="170">
        <v>55761</v>
      </c>
      <c r="K40" s="170">
        <v>7054</v>
      </c>
      <c r="L40" s="170">
        <v>62815</v>
      </c>
      <c r="M40" s="170">
        <v>0</v>
      </c>
      <c r="N40" s="170">
        <v>0</v>
      </c>
      <c r="O40" s="170">
        <v>1</v>
      </c>
      <c r="P40" s="170">
        <v>50</v>
      </c>
      <c r="Q40" s="170">
        <v>1192933.6000000001</v>
      </c>
      <c r="R40" s="170">
        <v>596466.80000000005</v>
      </c>
      <c r="S40" s="170">
        <v>509.5</v>
      </c>
      <c r="T40">
        <v>0</v>
      </c>
      <c r="U40">
        <v>0</v>
      </c>
      <c r="V40">
        <v>0</v>
      </c>
      <c r="W40">
        <v>125630</v>
      </c>
    </row>
    <row r="41" spans="1:23" x14ac:dyDescent="0.35">
      <c r="A41" s="170" t="s">
        <v>153</v>
      </c>
      <c r="B41" s="170" t="s">
        <v>123</v>
      </c>
      <c r="C41" s="170" t="s">
        <v>154</v>
      </c>
      <c r="D41" s="170">
        <v>38</v>
      </c>
      <c r="E41" s="170">
        <v>27</v>
      </c>
      <c r="F41" s="170">
        <v>71.05</v>
      </c>
      <c r="G41" s="170">
        <v>-5208.09</v>
      </c>
      <c r="H41" s="170">
        <v>62220.74</v>
      </c>
      <c r="I41" s="170">
        <v>57012.65</v>
      </c>
      <c r="J41" s="170">
        <v>-192.89</v>
      </c>
      <c r="K41" s="170">
        <v>2304.4699999999998</v>
      </c>
      <c r="L41" s="170">
        <v>2111.58</v>
      </c>
      <c r="M41" s="170">
        <v>18</v>
      </c>
      <c r="N41" s="170">
        <v>66.67</v>
      </c>
      <c r="O41" s="170">
        <v>15</v>
      </c>
      <c r="P41" s="170">
        <v>55.56</v>
      </c>
      <c r="Q41" s="170">
        <v>892733.4</v>
      </c>
      <c r="R41" s="170">
        <v>33064.199999999997</v>
      </c>
      <c r="S41" s="170">
        <v>161.66999999999999</v>
      </c>
      <c r="T41">
        <v>0</v>
      </c>
      <c r="U41">
        <v>0</v>
      </c>
      <c r="V41">
        <v>0</v>
      </c>
      <c r="W41">
        <v>57012.65</v>
      </c>
    </row>
    <row r="42" spans="1:23" x14ac:dyDescent="0.35">
      <c r="A42" s="170" t="s">
        <v>153</v>
      </c>
      <c r="B42" s="170" t="s">
        <v>124</v>
      </c>
      <c r="C42" s="170" t="s">
        <v>154</v>
      </c>
      <c r="D42" s="170">
        <v>462</v>
      </c>
      <c r="E42" s="170">
        <v>58</v>
      </c>
      <c r="F42" s="170">
        <v>12.55</v>
      </c>
      <c r="G42" s="170">
        <v>-31665.95</v>
      </c>
      <c r="H42" s="170">
        <v>115618.63</v>
      </c>
      <c r="I42" s="170">
        <v>83952.68</v>
      </c>
      <c r="J42" s="170">
        <v>-545.96</v>
      </c>
      <c r="K42" s="170">
        <v>1993.42</v>
      </c>
      <c r="L42" s="170">
        <v>1447.46</v>
      </c>
      <c r="M42" s="170">
        <v>33</v>
      </c>
      <c r="N42" s="170">
        <v>56.9</v>
      </c>
      <c r="O42" s="170">
        <v>33</v>
      </c>
      <c r="P42" s="170">
        <v>56.9</v>
      </c>
      <c r="Q42" s="170">
        <v>1981760.88</v>
      </c>
      <c r="R42" s="170">
        <v>34168.29</v>
      </c>
      <c r="S42" s="170">
        <v>38.020000000000003</v>
      </c>
      <c r="T42">
        <v>0</v>
      </c>
      <c r="U42">
        <v>0</v>
      </c>
      <c r="V42">
        <v>0</v>
      </c>
      <c r="W42">
        <v>83952.68</v>
      </c>
    </row>
    <row r="43" spans="1:23" x14ac:dyDescent="0.35">
      <c r="A43" s="170" t="s">
        <v>153</v>
      </c>
      <c r="B43" s="170" t="s">
        <v>125</v>
      </c>
      <c r="C43" s="170" t="s">
        <v>154</v>
      </c>
      <c r="D43" s="170">
        <v>165</v>
      </c>
      <c r="E43" s="170">
        <v>52</v>
      </c>
      <c r="F43" s="170">
        <v>31.52</v>
      </c>
      <c r="G43" s="170">
        <v>7316.56</v>
      </c>
      <c r="H43" s="170">
        <v>106452.27</v>
      </c>
      <c r="I43" s="170">
        <v>113768.83</v>
      </c>
      <c r="J43" s="170">
        <v>140.69999999999999</v>
      </c>
      <c r="K43" s="170">
        <v>2047.16</v>
      </c>
      <c r="L43" s="170">
        <v>2187.86</v>
      </c>
      <c r="M43" s="170">
        <v>24</v>
      </c>
      <c r="N43" s="170">
        <v>46.15</v>
      </c>
      <c r="O43" s="170">
        <v>24</v>
      </c>
      <c r="P43" s="170">
        <v>46.15</v>
      </c>
      <c r="Q43" s="170">
        <v>2035038.44</v>
      </c>
      <c r="R43" s="170">
        <v>39135.35</v>
      </c>
      <c r="S43" s="170">
        <v>328.15</v>
      </c>
      <c r="T43">
        <v>0</v>
      </c>
      <c r="U43">
        <v>0</v>
      </c>
      <c r="V43">
        <v>0</v>
      </c>
      <c r="W43">
        <v>113768.83</v>
      </c>
    </row>
    <row r="44" spans="1:23" x14ac:dyDescent="0.35">
      <c r="A44" s="170" t="s">
        <v>153</v>
      </c>
      <c r="B44" s="170" t="s">
        <v>126</v>
      </c>
      <c r="C44" s="170" t="s">
        <v>154</v>
      </c>
      <c r="D44" s="170">
        <v>258</v>
      </c>
      <c r="E44" s="170">
        <v>52</v>
      </c>
      <c r="F44" s="170">
        <v>20.16</v>
      </c>
      <c r="G44" s="170">
        <v>-2659.15</v>
      </c>
      <c r="H44" s="170">
        <v>81397.02</v>
      </c>
      <c r="I44" s="170">
        <v>78737.87</v>
      </c>
      <c r="J44" s="170">
        <v>-51.14</v>
      </c>
      <c r="K44" s="170">
        <v>1565.33</v>
      </c>
      <c r="L44" s="170">
        <v>1514.19</v>
      </c>
      <c r="M44" s="170">
        <v>35</v>
      </c>
      <c r="N44" s="170">
        <v>67.31</v>
      </c>
      <c r="O44" s="170">
        <v>27</v>
      </c>
      <c r="P44" s="170">
        <v>51.92</v>
      </c>
      <c r="Q44" s="170">
        <v>2003545.7</v>
      </c>
      <c r="R44" s="170">
        <v>38529.730000000003</v>
      </c>
      <c r="S44" s="170">
        <v>22.56</v>
      </c>
      <c r="T44">
        <v>0</v>
      </c>
      <c r="U44">
        <v>0</v>
      </c>
      <c r="V44">
        <v>0</v>
      </c>
      <c r="W44">
        <v>78737.87</v>
      </c>
    </row>
    <row r="45" spans="1:23" x14ac:dyDescent="0.35">
      <c r="A45" s="170" t="s">
        <v>155</v>
      </c>
      <c r="B45" s="170" t="s">
        <v>154</v>
      </c>
      <c r="C45" s="170" t="s">
        <v>154</v>
      </c>
      <c r="D45" s="170">
        <v>745</v>
      </c>
      <c r="E45" s="170">
        <v>12</v>
      </c>
      <c r="F45" s="170">
        <v>1.61</v>
      </c>
      <c r="G45" s="170">
        <v>25120.79</v>
      </c>
      <c r="H45" s="170">
        <v>40465.14</v>
      </c>
      <c r="I45" s="170">
        <v>65585.929999999993</v>
      </c>
      <c r="J45" s="170">
        <v>2093.4</v>
      </c>
      <c r="K45" s="170">
        <v>3372.09</v>
      </c>
      <c r="L45" s="170">
        <v>5465.49</v>
      </c>
      <c r="M45" s="170">
        <v>7</v>
      </c>
      <c r="N45" s="170">
        <v>58.33</v>
      </c>
      <c r="O45" s="170">
        <v>9</v>
      </c>
      <c r="P45" s="170">
        <v>75</v>
      </c>
      <c r="Q45" s="170">
        <v>824646</v>
      </c>
      <c r="R45" s="170">
        <v>68720.5</v>
      </c>
      <c r="S45" s="170">
        <v>194</v>
      </c>
      <c r="T45">
        <v>0</v>
      </c>
      <c r="U45">
        <v>0</v>
      </c>
      <c r="V45">
        <v>0</v>
      </c>
      <c r="W45">
        <v>65585.929999999993</v>
      </c>
    </row>
    <row r="46" spans="1:23" x14ac:dyDescent="0.35">
      <c r="A46" s="170" t="s">
        <v>155</v>
      </c>
      <c r="B46" s="170" t="s">
        <v>73</v>
      </c>
      <c r="C46" s="170" t="s">
        <v>154</v>
      </c>
      <c r="D46" s="170">
        <v>16</v>
      </c>
      <c r="E46" s="170">
        <v>3</v>
      </c>
      <c r="F46" s="170">
        <v>18.75</v>
      </c>
      <c r="G46" s="170">
        <v>-321.94</v>
      </c>
      <c r="H46" s="170">
        <v>3912.85</v>
      </c>
      <c r="I46" s="170">
        <v>3590.91</v>
      </c>
      <c r="J46" s="170">
        <v>-107.31</v>
      </c>
      <c r="K46" s="170">
        <v>1304.28</v>
      </c>
      <c r="L46" s="170">
        <v>1196.97</v>
      </c>
      <c r="M46" s="170">
        <v>1</v>
      </c>
      <c r="N46" s="170">
        <v>33.33</v>
      </c>
      <c r="O46" s="170">
        <v>2</v>
      </c>
      <c r="P46" s="170">
        <v>66.67</v>
      </c>
      <c r="Q46" s="170">
        <v>161175</v>
      </c>
      <c r="R46" s="170">
        <v>53725</v>
      </c>
      <c r="S46" s="170">
        <v>37.33</v>
      </c>
      <c r="T46">
        <v>0</v>
      </c>
      <c r="U46">
        <v>0</v>
      </c>
      <c r="V46">
        <v>0</v>
      </c>
      <c r="W46">
        <v>3590.91</v>
      </c>
    </row>
    <row r="47" spans="1:23" x14ac:dyDescent="0.35">
      <c r="A47" s="170" t="s">
        <v>155</v>
      </c>
      <c r="B47" s="170" t="s">
        <v>74</v>
      </c>
      <c r="C47" s="170" t="s">
        <v>154</v>
      </c>
      <c r="D47" s="170">
        <v>4</v>
      </c>
      <c r="E47" s="170">
        <v>0</v>
      </c>
      <c r="F47" s="170">
        <v>0</v>
      </c>
      <c r="G47" s="170">
        <v>0</v>
      </c>
      <c r="H47" s="170">
        <v>0</v>
      </c>
      <c r="I47" s="170">
        <v>0</v>
      </c>
      <c r="J47" s="170">
        <v>0</v>
      </c>
      <c r="K47" s="170">
        <v>0</v>
      </c>
      <c r="L47" s="170">
        <v>0</v>
      </c>
      <c r="M47" s="170">
        <v>0</v>
      </c>
      <c r="N47" s="170">
        <v>0</v>
      </c>
      <c r="O47" s="170">
        <v>0</v>
      </c>
      <c r="P47" s="170">
        <v>0</v>
      </c>
      <c r="Q47" s="170">
        <v>0</v>
      </c>
      <c r="R47" s="170">
        <v>0</v>
      </c>
      <c r="S47" s="170">
        <v>0</v>
      </c>
      <c r="T47">
        <v>0</v>
      </c>
      <c r="U47">
        <v>0</v>
      </c>
      <c r="V47">
        <v>0</v>
      </c>
      <c r="W47">
        <v>0</v>
      </c>
    </row>
    <row r="48" spans="1:23" x14ac:dyDescent="0.35">
      <c r="A48" s="170" t="s">
        <v>155</v>
      </c>
      <c r="B48" s="170" t="s">
        <v>75</v>
      </c>
      <c r="C48" s="170" t="s">
        <v>154</v>
      </c>
      <c r="D48" s="170">
        <v>24</v>
      </c>
      <c r="E48" s="170">
        <v>1</v>
      </c>
      <c r="F48" s="170">
        <v>4.17</v>
      </c>
      <c r="G48" s="170">
        <v>280.7</v>
      </c>
      <c r="H48" s="170">
        <v>1582.4</v>
      </c>
      <c r="I48" s="170">
        <v>1863.1</v>
      </c>
      <c r="J48" s="170">
        <v>280.7</v>
      </c>
      <c r="K48" s="170">
        <v>1582.4</v>
      </c>
      <c r="L48" s="170">
        <v>1863.1</v>
      </c>
      <c r="M48" s="170">
        <v>0</v>
      </c>
      <c r="N48" s="170">
        <v>0</v>
      </c>
      <c r="O48" s="170">
        <v>0</v>
      </c>
      <c r="P48" s="170">
        <v>0</v>
      </c>
      <c r="Q48" s="170">
        <v>45630</v>
      </c>
      <c r="R48" s="170">
        <v>45630</v>
      </c>
      <c r="S48" s="170">
        <v>229</v>
      </c>
      <c r="T48">
        <v>0</v>
      </c>
      <c r="U48">
        <v>0</v>
      </c>
      <c r="V48">
        <v>0</v>
      </c>
      <c r="W48">
        <v>1863.1</v>
      </c>
    </row>
    <row r="49" spans="1:23" x14ac:dyDescent="0.35">
      <c r="A49" s="170" t="s">
        <v>155</v>
      </c>
      <c r="B49" s="170" t="s">
        <v>76</v>
      </c>
      <c r="C49" s="170" t="s">
        <v>154</v>
      </c>
      <c r="D49" s="170">
        <v>12</v>
      </c>
      <c r="E49" s="170">
        <v>0</v>
      </c>
      <c r="F49" s="170">
        <v>0</v>
      </c>
      <c r="G49" s="170">
        <v>0</v>
      </c>
      <c r="H49" s="170">
        <v>0</v>
      </c>
      <c r="I49" s="170">
        <v>0</v>
      </c>
      <c r="J49" s="170">
        <v>0</v>
      </c>
      <c r="K49" s="170">
        <v>0</v>
      </c>
      <c r="L49" s="170">
        <v>0</v>
      </c>
      <c r="M49" s="170">
        <v>0</v>
      </c>
      <c r="N49" s="170">
        <v>0</v>
      </c>
      <c r="O49" s="170">
        <v>0</v>
      </c>
      <c r="P49" s="170">
        <v>0</v>
      </c>
      <c r="Q49" s="170">
        <v>0</v>
      </c>
      <c r="R49" s="170">
        <v>0</v>
      </c>
      <c r="S49" s="170">
        <v>0</v>
      </c>
      <c r="T49">
        <v>0</v>
      </c>
      <c r="U49">
        <v>0</v>
      </c>
      <c r="V49">
        <v>0</v>
      </c>
      <c r="W49">
        <v>0</v>
      </c>
    </row>
    <row r="50" spans="1:23" x14ac:dyDescent="0.35">
      <c r="A50" s="170" t="s">
        <v>155</v>
      </c>
      <c r="B50" s="170" t="s">
        <v>77</v>
      </c>
      <c r="C50" s="170" t="s">
        <v>154</v>
      </c>
      <c r="D50" s="170">
        <v>40</v>
      </c>
      <c r="E50" s="170">
        <v>0</v>
      </c>
      <c r="F50" s="170">
        <v>0</v>
      </c>
      <c r="G50" s="170">
        <v>0</v>
      </c>
      <c r="H50" s="170">
        <v>0</v>
      </c>
      <c r="I50" s="170">
        <v>0</v>
      </c>
      <c r="J50" s="170">
        <v>0</v>
      </c>
      <c r="K50" s="170">
        <v>0</v>
      </c>
      <c r="L50" s="170">
        <v>0</v>
      </c>
      <c r="M50" s="170">
        <v>0</v>
      </c>
      <c r="N50" s="170">
        <v>0</v>
      </c>
      <c r="O50" s="170">
        <v>0</v>
      </c>
      <c r="P50" s="170">
        <v>0</v>
      </c>
      <c r="Q50" s="170">
        <v>0</v>
      </c>
      <c r="R50" s="170">
        <v>0</v>
      </c>
      <c r="S50" s="170">
        <v>0</v>
      </c>
      <c r="T50">
        <v>0</v>
      </c>
      <c r="U50">
        <v>0</v>
      </c>
      <c r="V50">
        <v>0</v>
      </c>
      <c r="W50">
        <v>0</v>
      </c>
    </row>
    <row r="51" spans="1:23" x14ac:dyDescent="0.35">
      <c r="A51" s="170" t="s">
        <v>155</v>
      </c>
      <c r="B51" s="170" t="s">
        <v>80</v>
      </c>
      <c r="C51" s="170" t="s">
        <v>154</v>
      </c>
      <c r="D51" s="170">
        <v>13</v>
      </c>
      <c r="E51" s="170">
        <v>0</v>
      </c>
      <c r="F51" s="170">
        <v>0</v>
      </c>
      <c r="G51" s="170">
        <v>0</v>
      </c>
      <c r="H51" s="170">
        <v>0</v>
      </c>
      <c r="I51" s="170">
        <v>0</v>
      </c>
      <c r="J51" s="170">
        <v>0</v>
      </c>
      <c r="K51" s="170">
        <v>0</v>
      </c>
      <c r="L51" s="170">
        <v>0</v>
      </c>
      <c r="M51" s="170">
        <v>0</v>
      </c>
      <c r="N51" s="170">
        <v>0</v>
      </c>
      <c r="O51" s="170">
        <v>0</v>
      </c>
      <c r="P51" s="170">
        <v>0</v>
      </c>
      <c r="Q51" s="170">
        <v>0</v>
      </c>
      <c r="R51" s="170">
        <v>0</v>
      </c>
      <c r="S51" s="170">
        <v>0</v>
      </c>
      <c r="T51">
        <v>0</v>
      </c>
      <c r="U51">
        <v>0</v>
      </c>
      <c r="V51">
        <v>0</v>
      </c>
      <c r="W51">
        <v>0</v>
      </c>
    </row>
    <row r="52" spans="1:23" x14ac:dyDescent="0.35">
      <c r="A52" s="170" t="s">
        <v>155</v>
      </c>
      <c r="B52" s="170" t="s">
        <v>81</v>
      </c>
      <c r="C52" s="170" t="s">
        <v>154</v>
      </c>
      <c r="D52" s="170">
        <v>36</v>
      </c>
      <c r="E52" s="170">
        <v>0</v>
      </c>
      <c r="F52" s="170">
        <v>0</v>
      </c>
      <c r="G52" s="170">
        <v>0</v>
      </c>
      <c r="H52" s="170">
        <v>0</v>
      </c>
      <c r="I52" s="170">
        <v>0</v>
      </c>
      <c r="J52" s="170">
        <v>0</v>
      </c>
      <c r="K52" s="170">
        <v>0</v>
      </c>
      <c r="L52" s="170">
        <v>0</v>
      </c>
      <c r="M52" s="170">
        <v>0</v>
      </c>
      <c r="N52" s="170">
        <v>0</v>
      </c>
      <c r="O52" s="170">
        <v>0</v>
      </c>
      <c r="P52" s="170">
        <v>0</v>
      </c>
      <c r="Q52" s="170">
        <v>0</v>
      </c>
      <c r="R52" s="170">
        <v>0</v>
      </c>
      <c r="S52" s="170">
        <v>0</v>
      </c>
      <c r="T52">
        <v>0</v>
      </c>
      <c r="U52">
        <v>0</v>
      </c>
      <c r="V52">
        <v>0</v>
      </c>
      <c r="W52">
        <v>0</v>
      </c>
    </row>
    <row r="53" spans="1:23" x14ac:dyDescent="0.35">
      <c r="A53" s="170" t="s">
        <v>155</v>
      </c>
      <c r="B53" s="170" t="s">
        <v>83</v>
      </c>
      <c r="C53" s="170" t="s">
        <v>154</v>
      </c>
      <c r="D53" s="170">
        <v>28</v>
      </c>
      <c r="E53" s="170">
        <v>0</v>
      </c>
      <c r="F53" s="170">
        <v>0</v>
      </c>
      <c r="G53" s="170">
        <v>0</v>
      </c>
      <c r="H53" s="170">
        <v>0</v>
      </c>
      <c r="I53" s="170">
        <v>0</v>
      </c>
      <c r="J53" s="170">
        <v>0</v>
      </c>
      <c r="K53" s="170">
        <v>0</v>
      </c>
      <c r="L53" s="170">
        <v>0</v>
      </c>
      <c r="M53" s="170">
        <v>0</v>
      </c>
      <c r="N53" s="170">
        <v>0</v>
      </c>
      <c r="O53" s="170">
        <v>0</v>
      </c>
      <c r="P53" s="170">
        <v>0</v>
      </c>
      <c r="Q53" s="170">
        <v>0</v>
      </c>
      <c r="R53" s="170">
        <v>0</v>
      </c>
      <c r="S53" s="170">
        <v>0</v>
      </c>
      <c r="T53">
        <v>0</v>
      </c>
      <c r="U53">
        <v>0</v>
      </c>
      <c r="V53">
        <v>0</v>
      </c>
      <c r="W53">
        <v>0</v>
      </c>
    </row>
    <row r="54" spans="1:23" x14ac:dyDescent="0.35">
      <c r="A54" s="170" t="s">
        <v>155</v>
      </c>
      <c r="B54" s="170" t="s">
        <v>86</v>
      </c>
      <c r="C54" s="170" t="s">
        <v>154</v>
      </c>
      <c r="D54" s="170">
        <v>7</v>
      </c>
      <c r="E54" s="170">
        <v>0</v>
      </c>
      <c r="F54" s="170">
        <v>0</v>
      </c>
      <c r="G54" s="170">
        <v>0</v>
      </c>
      <c r="H54" s="170">
        <v>0</v>
      </c>
      <c r="I54" s="170">
        <v>0</v>
      </c>
      <c r="J54" s="170">
        <v>0</v>
      </c>
      <c r="K54" s="170">
        <v>0</v>
      </c>
      <c r="L54" s="170">
        <v>0</v>
      </c>
      <c r="M54" s="170">
        <v>0</v>
      </c>
      <c r="N54" s="170">
        <v>0</v>
      </c>
      <c r="O54" s="170">
        <v>0</v>
      </c>
      <c r="P54" s="170">
        <v>0</v>
      </c>
      <c r="Q54" s="170">
        <v>0</v>
      </c>
      <c r="R54" s="170">
        <v>0</v>
      </c>
      <c r="S54" s="170">
        <v>0</v>
      </c>
      <c r="T54">
        <v>0</v>
      </c>
      <c r="U54">
        <v>0</v>
      </c>
      <c r="V54">
        <v>0</v>
      </c>
      <c r="W54">
        <v>0</v>
      </c>
    </row>
    <row r="55" spans="1:23" x14ac:dyDescent="0.35">
      <c r="A55" s="170" t="s">
        <v>155</v>
      </c>
      <c r="B55" s="170" t="s">
        <v>87</v>
      </c>
      <c r="C55" s="170" t="s">
        <v>154</v>
      </c>
      <c r="D55" s="170">
        <v>18</v>
      </c>
      <c r="E55" s="170">
        <v>0</v>
      </c>
      <c r="F55" s="170">
        <v>0</v>
      </c>
      <c r="G55" s="170">
        <v>0</v>
      </c>
      <c r="H55" s="170">
        <v>0</v>
      </c>
      <c r="I55" s="170">
        <v>0</v>
      </c>
      <c r="J55" s="170">
        <v>0</v>
      </c>
      <c r="K55" s="170">
        <v>0</v>
      </c>
      <c r="L55" s="170">
        <v>0</v>
      </c>
      <c r="M55" s="170">
        <v>0</v>
      </c>
      <c r="N55" s="170">
        <v>0</v>
      </c>
      <c r="O55" s="170">
        <v>0</v>
      </c>
      <c r="P55" s="170">
        <v>0</v>
      </c>
      <c r="Q55" s="170">
        <v>0</v>
      </c>
      <c r="R55" s="170">
        <v>0</v>
      </c>
      <c r="S55" s="170">
        <v>0</v>
      </c>
      <c r="T55">
        <v>0</v>
      </c>
      <c r="U55">
        <v>0</v>
      </c>
      <c r="V55">
        <v>0</v>
      </c>
      <c r="W55">
        <v>0</v>
      </c>
    </row>
    <row r="56" spans="1:23" x14ac:dyDescent="0.35">
      <c r="A56" s="170" t="s">
        <v>155</v>
      </c>
      <c r="B56" s="170" t="s">
        <v>88</v>
      </c>
      <c r="C56" s="170" t="s">
        <v>154</v>
      </c>
      <c r="D56" s="170">
        <v>11</v>
      </c>
      <c r="E56" s="170">
        <v>0</v>
      </c>
      <c r="F56" s="170">
        <v>0</v>
      </c>
      <c r="G56" s="170">
        <v>0</v>
      </c>
      <c r="H56" s="170">
        <v>0</v>
      </c>
      <c r="I56" s="170">
        <v>0</v>
      </c>
      <c r="J56" s="170">
        <v>0</v>
      </c>
      <c r="K56" s="170">
        <v>0</v>
      </c>
      <c r="L56" s="170">
        <v>0</v>
      </c>
      <c r="M56" s="170">
        <v>0</v>
      </c>
      <c r="N56" s="170">
        <v>0</v>
      </c>
      <c r="O56" s="170">
        <v>0</v>
      </c>
      <c r="P56" s="170">
        <v>0</v>
      </c>
      <c r="Q56" s="170">
        <v>0</v>
      </c>
      <c r="R56" s="170">
        <v>0</v>
      </c>
      <c r="S56" s="170">
        <v>0</v>
      </c>
      <c r="T56">
        <v>0</v>
      </c>
      <c r="U56">
        <v>0</v>
      </c>
      <c r="V56">
        <v>0</v>
      </c>
      <c r="W56">
        <v>0</v>
      </c>
    </row>
    <row r="57" spans="1:23" x14ac:dyDescent="0.35">
      <c r="A57" s="170" t="s">
        <v>155</v>
      </c>
      <c r="B57" s="170" t="s">
        <v>90</v>
      </c>
      <c r="C57" s="170" t="s">
        <v>154</v>
      </c>
      <c r="D57" s="170">
        <v>1</v>
      </c>
      <c r="E57" s="170">
        <v>0</v>
      </c>
      <c r="F57" s="170">
        <v>0</v>
      </c>
      <c r="G57" s="170">
        <v>0</v>
      </c>
      <c r="H57" s="170">
        <v>0</v>
      </c>
      <c r="I57" s="170">
        <v>0</v>
      </c>
      <c r="J57" s="170">
        <v>0</v>
      </c>
      <c r="K57" s="170">
        <v>0</v>
      </c>
      <c r="L57" s="170">
        <v>0</v>
      </c>
      <c r="M57" s="170">
        <v>0</v>
      </c>
      <c r="N57" s="170">
        <v>0</v>
      </c>
      <c r="O57" s="170">
        <v>0</v>
      </c>
      <c r="P57" s="170">
        <v>0</v>
      </c>
      <c r="Q57" s="170">
        <v>0</v>
      </c>
      <c r="R57" s="170">
        <v>0</v>
      </c>
      <c r="S57" s="170">
        <v>0</v>
      </c>
      <c r="T57">
        <v>0</v>
      </c>
      <c r="U57">
        <v>0</v>
      </c>
      <c r="V57">
        <v>0</v>
      </c>
      <c r="W57">
        <v>0</v>
      </c>
    </row>
    <row r="58" spans="1:23" x14ac:dyDescent="0.35">
      <c r="A58" s="170" t="s">
        <v>155</v>
      </c>
      <c r="B58" s="170" t="s">
        <v>92</v>
      </c>
      <c r="C58" s="170" t="s">
        <v>154</v>
      </c>
      <c r="D58" s="170">
        <v>3</v>
      </c>
      <c r="E58" s="170">
        <v>0</v>
      </c>
      <c r="F58" s="170">
        <v>0</v>
      </c>
      <c r="G58" s="170">
        <v>0</v>
      </c>
      <c r="H58" s="170">
        <v>0</v>
      </c>
      <c r="I58" s="170">
        <v>0</v>
      </c>
      <c r="J58" s="170">
        <v>0</v>
      </c>
      <c r="K58" s="170">
        <v>0</v>
      </c>
      <c r="L58" s="170">
        <v>0</v>
      </c>
      <c r="M58" s="170">
        <v>0</v>
      </c>
      <c r="N58" s="170">
        <v>0</v>
      </c>
      <c r="O58" s="170">
        <v>0</v>
      </c>
      <c r="P58" s="170">
        <v>0</v>
      </c>
      <c r="Q58" s="170">
        <v>0</v>
      </c>
      <c r="R58" s="170">
        <v>0</v>
      </c>
      <c r="S58" s="170">
        <v>0</v>
      </c>
      <c r="T58">
        <v>0</v>
      </c>
      <c r="U58">
        <v>0</v>
      </c>
      <c r="V58">
        <v>0</v>
      </c>
      <c r="W58">
        <v>0</v>
      </c>
    </row>
    <row r="59" spans="1:23" x14ac:dyDescent="0.35">
      <c r="A59" s="170" t="s">
        <v>155</v>
      </c>
      <c r="B59" s="170" t="s">
        <v>93</v>
      </c>
      <c r="C59" s="170" t="s">
        <v>154</v>
      </c>
      <c r="D59" s="170">
        <v>3</v>
      </c>
      <c r="E59" s="170">
        <v>0</v>
      </c>
      <c r="F59" s="170">
        <v>0</v>
      </c>
      <c r="G59" s="170">
        <v>0</v>
      </c>
      <c r="H59" s="170">
        <v>0</v>
      </c>
      <c r="I59" s="170">
        <v>0</v>
      </c>
      <c r="J59" s="170">
        <v>0</v>
      </c>
      <c r="K59" s="170">
        <v>0</v>
      </c>
      <c r="L59" s="170">
        <v>0</v>
      </c>
      <c r="M59" s="170">
        <v>0</v>
      </c>
      <c r="N59" s="170">
        <v>0</v>
      </c>
      <c r="O59" s="170">
        <v>0</v>
      </c>
      <c r="P59" s="170">
        <v>0</v>
      </c>
      <c r="Q59" s="170">
        <v>0</v>
      </c>
      <c r="R59" s="170">
        <v>0</v>
      </c>
      <c r="S59" s="170">
        <v>0</v>
      </c>
      <c r="T59">
        <v>0</v>
      </c>
      <c r="U59">
        <v>0</v>
      </c>
      <c r="V59">
        <v>0</v>
      </c>
      <c r="W59">
        <v>0</v>
      </c>
    </row>
    <row r="60" spans="1:23" x14ac:dyDescent="0.35">
      <c r="A60" s="170" t="s">
        <v>155</v>
      </c>
      <c r="B60" s="170" t="s">
        <v>95</v>
      </c>
      <c r="C60" s="170" t="s">
        <v>154</v>
      </c>
      <c r="D60" s="170">
        <v>36</v>
      </c>
      <c r="E60" s="170">
        <v>0</v>
      </c>
      <c r="F60" s="170">
        <v>0</v>
      </c>
      <c r="G60" s="170">
        <v>0</v>
      </c>
      <c r="H60" s="170">
        <v>0</v>
      </c>
      <c r="I60" s="170">
        <v>0</v>
      </c>
      <c r="J60" s="170">
        <v>0</v>
      </c>
      <c r="K60" s="170">
        <v>0</v>
      </c>
      <c r="L60" s="170">
        <v>0</v>
      </c>
      <c r="M60" s="170">
        <v>0</v>
      </c>
      <c r="N60" s="170">
        <v>0</v>
      </c>
      <c r="O60" s="170">
        <v>0</v>
      </c>
      <c r="P60" s="170">
        <v>0</v>
      </c>
      <c r="Q60" s="170">
        <v>0</v>
      </c>
      <c r="R60" s="170">
        <v>0</v>
      </c>
      <c r="S60" s="170">
        <v>0</v>
      </c>
      <c r="T60">
        <v>0</v>
      </c>
      <c r="U60">
        <v>0</v>
      </c>
      <c r="V60">
        <v>0</v>
      </c>
      <c r="W60">
        <v>0</v>
      </c>
    </row>
    <row r="61" spans="1:23" x14ac:dyDescent="0.35">
      <c r="A61" s="170" t="s">
        <v>155</v>
      </c>
      <c r="B61" s="170" t="s">
        <v>97</v>
      </c>
      <c r="C61" s="170" t="s">
        <v>154</v>
      </c>
      <c r="D61" s="170">
        <v>58</v>
      </c>
      <c r="E61" s="170">
        <v>0</v>
      </c>
      <c r="F61" s="170">
        <v>0</v>
      </c>
      <c r="G61" s="170">
        <v>0</v>
      </c>
      <c r="H61" s="170">
        <v>0</v>
      </c>
      <c r="I61" s="170">
        <v>0</v>
      </c>
      <c r="J61" s="170">
        <v>0</v>
      </c>
      <c r="K61" s="170">
        <v>0</v>
      </c>
      <c r="L61" s="170">
        <v>0</v>
      </c>
      <c r="M61" s="170">
        <v>0</v>
      </c>
      <c r="N61" s="170">
        <v>0</v>
      </c>
      <c r="O61" s="170">
        <v>0</v>
      </c>
      <c r="P61" s="170">
        <v>0</v>
      </c>
      <c r="Q61" s="170">
        <v>0</v>
      </c>
      <c r="R61" s="170">
        <v>0</v>
      </c>
      <c r="S61" s="170">
        <v>0</v>
      </c>
      <c r="T61">
        <v>0</v>
      </c>
      <c r="U61">
        <v>0</v>
      </c>
      <c r="V61">
        <v>0</v>
      </c>
      <c r="W61">
        <v>0</v>
      </c>
    </row>
    <row r="62" spans="1:23" x14ac:dyDescent="0.35">
      <c r="A62" s="170" t="s">
        <v>155</v>
      </c>
      <c r="B62" s="170" t="s">
        <v>98</v>
      </c>
      <c r="C62" s="170" t="s">
        <v>154</v>
      </c>
      <c r="D62" s="170">
        <v>20</v>
      </c>
      <c r="E62" s="170">
        <v>0</v>
      </c>
      <c r="F62" s="170">
        <v>0</v>
      </c>
      <c r="G62" s="170">
        <v>0</v>
      </c>
      <c r="H62" s="170">
        <v>0</v>
      </c>
      <c r="I62" s="170">
        <v>0</v>
      </c>
      <c r="J62" s="170">
        <v>0</v>
      </c>
      <c r="K62" s="170">
        <v>0</v>
      </c>
      <c r="L62" s="170">
        <v>0</v>
      </c>
      <c r="M62" s="170">
        <v>0</v>
      </c>
      <c r="N62" s="170">
        <v>0</v>
      </c>
      <c r="O62" s="170">
        <v>0</v>
      </c>
      <c r="P62" s="170">
        <v>0</v>
      </c>
      <c r="Q62" s="170">
        <v>0</v>
      </c>
      <c r="R62" s="170">
        <v>0</v>
      </c>
      <c r="S62" s="170">
        <v>0</v>
      </c>
      <c r="T62">
        <v>0</v>
      </c>
      <c r="U62">
        <v>0</v>
      </c>
      <c r="V62">
        <v>0</v>
      </c>
      <c r="W62">
        <v>0</v>
      </c>
    </row>
    <row r="63" spans="1:23" x14ac:dyDescent="0.35">
      <c r="A63" s="170" t="s">
        <v>155</v>
      </c>
      <c r="B63" s="170" t="s">
        <v>99</v>
      </c>
      <c r="C63" s="170" t="s">
        <v>154</v>
      </c>
      <c r="D63" s="170">
        <v>31</v>
      </c>
      <c r="E63" s="170">
        <v>0</v>
      </c>
      <c r="F63" s="170">
        <v>0</v>
      </c>
      <c r="G63" s="170">
        <v>0</v>
      </c>
      <c r="H63" s="170">
        <v>0</v>
      </c>
      <c r="I63" s="170">
        <v>0</v>
      </c>
      <c r="J63" s="170">
        <v>0</v>
      </c>
      <c r="K63" s="170">
        <v>0</v>
      </c>
      <c r="L63" s="170">
        <v>0</v>
      </c>
      <c r="M63" s="170">
        <v>0</v>
      </c>
      <c r="N63" s="170">
        <v>0</v>
      </c>
      <c r="O63" s="170">
        <v>0</v>
      </c>
      <c r="P63" s="170">
        <v>0</v>
      </c>
      <c r="Q63" s="170">
        <v>0</v>
      </c>
      <c r="R63" s="170">
        <v>0</v>
      </c>
      <c r="S63" s="170">
        <v>0</v>
      </c>
      <c r="T63">
        <v>0</v>
      </c>
      <c r="U63">
        <v>0</v>
      </c>
      <c r="V63">
        <v>0</v>
      </c>
      <c r="W63">
        <v>0</v>
      </c>
    </row>
    <row r="64" spans="1:23" x14ac:dyDescent="0.35">
      <c r="A64" s="170" t="s">
        <v>155</v>
      </c>
      <c r="B64" s="170" t="s">
        <v>100</v>
      </c>
      <c r="C64" s="170" t="s">
        <v>154</v>
      </c>
      <c r="D64" s="170">
        <v>30</v>
      </c>
      <c r="E64" s="170">
        <v>0</v>
      </c>
      <c r="F64" s="170">
        <v>0</v>
      </c>
      <c r="G64" s="170">
        <v>0</v>
      </c>
      <c r="H64" s="170">
        <v>0</v>
      </c>
      <c r="I64" s="170">
        <v>0</v>
      </c>
      <c r="J64" s="170">
        <v>0</v>
      </c>
      <c r="K64" s="170">
        <v>0</v>
      </c>
      <c r="L64" s="170">
        <v>0</v>
      </c>
      <c r="M64" s="170">
        <v>0</v>
      </c>
      <c r="N64" s="170">
        <v>0</v>
      </c>
      <c r="O64" s="170">
        <v>0</v>
      </c>
      <c r="P64" s="170">
        <v>0</v>
      </c>
      <c r="Q64" s="170">
        <v>0</v>
      </c>
      <c r="R64" s="170">
        <v>0</v>
      </c>
      <c r="S64" s="170">
        <v>0</v>
      </c>
      <c r="T64">
        <v>0</v>
      </c>
      <c r="U64">
        <v>0</v>
      </c>
      <c r="V64">
        <v>0</v>
      </c>
      <c r="W64">
        <v>0</v>
      </c>
    </row>
    <row r="65" spans="1:23" x14ac:dyDescent="0.35">
      <c r="A65" s="171" t="s">
        <v>155</v>
      </c>
      <c r="B65" s="170" t="s">
        <v>101</v>
      </c>
      <c r="C65" s="170" t="s">
        <v>154</v>
      </c>
      <c r="D65" s="170">
        <v>3</v>
      </c>
      <c r="E65" s="170">
        <v>0</v>
      </c>
      <c r="F65" s="170">
        <v>0</v>
      </c>
      <c r="G65" s="170">
        <v>0</v>
      </c>
      <c r="H65" s="170">
        <v>0</v>
      </c>
      <c r="I65" s="170">
        <v>0</v>
      </c>
      <c r="J65" s="170">
        <v>0</v>
      </c>
      <c r="K65" s="170">
        <v>0</v>
      </c>
      <c r="L65" s="170">
        <v>0</v>
      </c>
      <c r="M65" s="170">
        <v>0</v>
      </c>
      <c r="N65" s="170">
        <v>0</v>
      </c>
      <c r="O65" s="170">
        <v>0</v>
      </c>
      <c r="P65" s="170">
        <v>0</v>
      </c>
      <c r="Q65" s="170">
        <v>0</v>
      </c>
      <c r="R65" s="170">
        <v>0</v>
      </c>
      <c r="S65" s="170">
        <v>0</v>
      </c>
      <c r="T65">
        <v>0</v>
      </c>
      <c r="U65">
        <v>0</v>
      </c>
      <c r="V65">
        <v>0</v>
      </c>
      <c r="W65">
        <v>0</v>
      </c>
    </row>
    <row r="66" spans="1:23" x14ac:dyDescent="0.35">
      <c r="A66" s="170" t="s">
        <v>155</v>
      </c>
      <c r="B66" s="170" t="s">
        <v>112</v>
      </c>
      <c r="C66" s="170" t="s">
        <v>154</v>
      </c>
      <c r="D66" s="170">
        <v>44</v>
      </c>
      <c r="E66" s="170">
        <v>1</v>
      </c>
      <c r="F66" s="170">
        <v>2.27</v>
      </c>
      <c r="G66" s="170">
        <v>-657.91</v>
      </c>
      <c r="H66" s="170">
        <v>3299</v>
      </c>
      <c r="I66" s="170">
        <v>2641.09</v>
      </c>
      <c r="J66" s="170">
        <v>-657.91</v>
      </c>
      <c r="K66" s="170">
        <v>3299</v>
      </c>
      <c r="L66" s="170">
        <v>2641.09</v>
      </c>
      <c r="M66" s="170">
        <v>1</v>
      </c>
      <c r="N66" s="170">
        <v>100</v>
      </c>
      <c r="O66" s="170">
        <v>0</v>
      </c>
      <c r="P66" s="170">
        <v>0</v>
      </c>
      <c r="Q66" s="170">
        <v>30900</v>
      </c>
      <c r="R66" s="170">
        <v>30900</v>
      </c>
      <c r="S66" s="170">
        <v>135</v>
      </c>
      <c r="T66">
        <v>0</v>
      </c>
      <c r="U66">
        <v>0</v>
      </c>
      <c r="V66">
        <v>0</v>
      </c>
      <c r="W66">
        <v>2641.09</v>
      </c>
    </row>
    <row r="67" spans="1:23" x14ac:dyDescent="0.35">
      <c r="A67" s="170" t="s">
        <v>155</v>
      </c>
      <c r="B67" s="170" t="s">
        <v>114</v>
      </c>
      <c r="C67" s="170" t="s">
        <v>154</v>
      </c>
      <c r="D67" s="170">
        <v>11</v>
      </c>
      <c r="E67" s="170">
        <v>2</v>
      </c>
      <c r="F67" s="170">
        <v>18.18</v>
      </c>
      <c r="G67" s="170">
        <v>-2603.77</v>
      </c>
      <c r="H67" s="170">
        <v>8921.17</v>
      </c>
      <c r="I67" s="170">
        <v>6317.4</v>
      </c>
      <c r="J67" s="170">
        <v>-1301.8800000000001</v>
      </c>
      <c r="K67" s="170">
        <v>4460.59</v>
      </c>
      <c r="L67" s="170">
        <v>3158.7</v>
      </c>
      <c r="M67" s="170">
        <v>2</v>
      </c>
      <c r="N67" s="170">
        <v>100</v>
      </c>
      <c r="O67" s="170">
        <v>2</v>
      </c>
      <c r="P67" s="170">
        <v>100</v>
      </c>
      <c r="Q67" s="170">
        <v>56838</v>
      </c>
      <c r="R67" s="170">
        <v>28419</v>
      </c>
      <c r="S67" s="170">
        <v>585</v>
      </c>
      <c r="T67">
        <v>0</v>
      </c>
      <c r="U67">
        <v>0</v>
      </c>
      <c r="V67">
        <v>0</v>
      </c>
      <c r="W67">
        <v>6317.4</v>
      </c>
    </row>
    <row r="68" spans="1:23" x14ac:dyDescent="0.35">
      <c r="A68" s="170" t="s">
        <v>155</v>
      </c>
      <c r="B68" s="170" t="s">
        <v>115</v>
      </c>
      <c r="C68" s="170" t="s">
        <v>154</v>
      </c>
      <c r="D68" s="170">
        <v>45</v>
      </c>
      <c r="E68" s="170">
        <v>1</v>
      </c>
      <c r="F68" s="170">
        <v>2.2200000000000002</v>
      </c>
      <c r="G68" s="170">
        <v>756.28</v>
      </c>
      <c r="H68" s="170">
        <v>4965</v>
      </c>
      <c r="I68" s="170">
        <v>5721.28</v>
      </c>
      <c r="J68" s="170">
        <v>756.28</v>
      </c>
      <c r="K68" s="170">
        <v>4965</v>
      </c>
      <c r="L68" s="170">
        <v>5721.28</v>
      </c>
      <c r="M68" s="170">
        <v>1</v>
      </c>
      <c r="N68" s="170">
        <v>100</v>
      </c>
      <c r="O68" s="170">
        <v>1</v>
      </c>
      <c r="P68" s="170">
        <v>100</v>
      </c>
      <c r="Q68" s="170">
        <v>30851</v>
      </c>
      <c r="R68" s="170">
        <v>30851</v>
      </c>
      <c r="S68" s="170">
        <v>242</v>
      </c>
      <c r="T68">
        <v>0</v>
      </c>
      <c r="U68">
        <v>0</v>
      </c>
      <c r="V68">
        <v>0</v>
      </c>
      <c r="W68">
        <v>5721.28</v>
      </c>
    </row>
    <row r="69" spans="1:23" x14ac:dyDescent="0.35">
      <c r="A69" s="170" t="s">
        <v>155</v>
      </c>
      <c r="B69" s="170" t="s">
        <v>116</v>
      </c>
      <c r="C69" s="170" t="s">
        <v>154</v>
      </c>
      <c r="D69" s="170">
        <v>36</v>
      </c>
      <c r="E69" s="170">
        <v>0</v>
      </c>
      <c r="F69" s="170">
        <v>0</v>
      </c>
      <c r="G69" s="170">
        <v>0</v>
      </c>
      <c r="H69" s="170">
        <v>0</v>
      </c>
      <c r="I69" s="170">
        <v>0</v>
      </c>
      <c r="J69" s="170">
        <v>0</v>
      </c>
      <c r="K69" s="170">
        <v>0</v>
      </c>
      <c r="L69" s="170">
        <v>0</v>
      </c>
      <c r="M69" s="170">
        <v>0</v>
      </c>
      <c r="N69" s="170">
        <v>0</v>
      </c>
      <c r="O69" s="170">
        <v>0</v>
      </c>
      <c r="P69" s="170">
        <v>0</v>
      </c>
      <c r="Q69" s="170">
        <v>0</v>
      </c>
      <c r="R69" s="170">
        <v>0</v>
      </c>
      <c r="S69" s="170">
        <v>0</v>
      </c>
      <c r="T69">
        <v>0</v>
      </c>
      <c r="U69">
        <v>0</v>
      </c>
      <c r="V69">
        <v>0</v>
      </c>
      <c r="W69">
        <v>0</v>
      </c>
    </row>
    <row r="70" spans="1:23" x14ac:dyDescent="0.35">
      <c r="A70" s="170" t="s">
        <v>155</v>
      </c>
      <c r="B70" s="170" t="s">
        <v>117</v>
      </c>
      <c r="C70" s="170" t="s">
        <v>154</v>
      </c>
      <c r="D70" s="170">
        <v>22</v>
      </c>
      <c r="E70" s="170">
        <v>1</v>
      </c>
      <c r="F70" s="170">
        <v>4.55</v>
      </c>
      <c r="G70" s="170">
        <v>13221</v>
      </c>
      <c r="H70" s="170">
        <v>4963.3</v>
      </c>
      <c r="I70" s="170">
        <v>18184.3</v>
      </c>
      <c r="J70" s="170">
        <v>13221</v>
      </c>
      <c r="K70" s="170">
        <v>4963.3</v>
      </c>
      <c r="L70" s="170">
        <v>18184.3</v>
      </c>
      <c r="M70" s="170">
        <v>0</v>
      </c>
      <c r="N70" s="170">
        <v>0</v>
      </c>
      <c r="O70" s="170">
        <v>1</v>
      </c>
      <c r="P70" s="170">
        <v>100</v>
      </c>
      <c r="Q70" s="170">
        <v>158140</v>
      </c>
      <c r="R70" s="170">
        <v>158140</v>
      </c>
      <c r="S70" s="170">
        <v>180</v>
      </c>
      <c r="T70">
        <v>0</v>
      </c>
      <c r="U70">
        <v>0</v>
      </c>
      <c r="V70">
        <v>0</v>
      </c>
      <c r="W70">
        <v>18184.3</v>
      </c>
    </row>
    <row r="71" spans="1:23" x14ac:dyDescent="0.35">
      <c r="A71" s="170" t="s">
        <v>155</v>
      </c>
      <c r="B71" s="172" t="s">
        <v>118</v>
      </c>
      <c r="C71" s="170" t="s">
        <v>154</v>
      </c>
      <c r="D71" s="170">
        <v>19</v>
      </c>
      <c r="E71" s="170">
        <v>2</v>
      </c>
      <c r="F71" s="170">
        <v>10.53</v>
      </c>
      <c r="G71" s="170">
        <v>15459.27</v>
      </c>
      <c r="H71" s="170">
        <v>7910.42</v>
      </c>
      <c r="I71" s="170">
        <v>23369.69</v>
      </c>
      <c r="J71" s="170">
        <v>7729.64</v>
      </c>
      <c r="K71" s="170">
        <v>3955.21</v>
      </c>
      <c r="L71" s="170">
        <v>11684.85</v>
      </c>
      <c r="M71" s="170">
        <v>2</v>
      </c>
      <c r="N71" s="170">
        <v>100</v>
      </c>
      <c r="O71" s="170">
        <v>2</v>
      </c>
      <c r="P71" s="170">
        <v>100</v>
      </c>
      <c r="Q71" s="170">
        <v>294188</v>
      </c>
      <c r="R71" s="170">
        <v>147094</v>
      </c>
      <c r="S71" s="170">
        <v>129</v>
      </c>
      <c r="T71">
        <v>0</v>
      </c>
      <c r="U71">
        <v>0</v>
      </c>
      <c r="V71">
        <v>0</v>
      </c>
      <c r="W71">
        <v>23369.69</v>
      </c>
    </row>
    <row r="72" spans="1:23" x14ac:dyDescent="0.35">
      <c r="A72" s="170" t="s">
        <v>155</v>
      </c>
      <c r="B72" s="172" t="s">
        <v>119</v>
      </c>
      <c r="C72" s="170" t="s">
        <v>154</v>
      </c>
      <c r="D72" s="170">
        <v>22</v>
      </c>
      <c r="E72" s="170">
        <v>0</v>
      </c>
      <c r="F72" s="170">
        <v>0</v>
      </c>
      <c r="G72" s="170">
        <v>0</v>
      </c>
      <c r="H72" s="170">
        <v>0</v>
      </c>
      <c r="I72" s="170">
        <v>0</v>
      </c>
      <c r="J72" s="170">
        <v>0</v>
      </c>
      <c r="K72" s="170">
        <v>0</v>
      </c>
      <c r="L72" s="170">
        <v>0</v>
      </c>
      <c r="M72" s="170">
        <v>0</v>
      </c>
      <c r="N72" s="170">
        <v>0</v>
      </c>
      <c r="O72" s="170">
        <v>0</v>
      </c>
      <c r="P72" s="170">
        <v>0</v>
      </c>
      <c r="Q72" s="170">
        <v>0</v>
      </c>
      <c r="R72" s="170">
        <v>0</v>
      </c>
      <c r="S72" s="170">
        <v>0</v>
      </c>
      <c r="T72">
        <v>0</v>
      </c>
      <c r="U72">
        <v>0</v>
      </c>
      <c r="V72">
        <v>0</v>
      </c>
      <c r="W72">
        <v>0</v>
      </c>
    </row>
    <row r="73" spans="1:23" x14ac:dyDescent="0.35">
      <c r="A73" s="170" t="s">
        <v>155</v>
      </c>
      <c r="B73" s="170" t="s">
        <v>120</v>
      </c>
      <c r="C73" s="170" t="s">
        <v>154</v>
      </c>
      <c r="D73" s="170">
        <v>15</v>
      </c>
      <c r="E73" s="170">
        <v>0</v>
      </c>
      <c r="F73" s="170">
        <v>0</v>
      </c>
      <c r="G73" s="170">
        <v>0</v>
      </c>
      <c r="H73" s="170">
        <v>0</v>
      </c>
      <c r="I73" s="170">
        <v>0</v>
      </c>
      <c r="J73" s="170">
        <v>0</v>
      </c>
      <c r="K73" s="170">
        <v>0</v>
      </c>
      <c r="L73" s="170">
        <v>0</v>
      </c>
      <c r="M73" s="170">
        <v>0</v>
      </c>
      <c r="N73" s="170">
        <v>0</v>
      </c>
      <c r="O73" s="170">
        <v>0</v>
      </c>
      <c r="P73" s="170">
        <v>0</v>
      </c>
      <c r="Q73" s="170">
        <v>0</v>
      </c>
      <c r="R73" s="170">
        <v>0</v>
      </c>
      <c r="S73" s="170">
        <v>0</v>
      </c>
      <c r="T73">
        <v>0</v>
      </c>
      <c r="U73">
        <v>0</v>
      </c>
      <c r="V73">
        <v>0</v>
      </c>
      <c r="W73">
        <v>0</v>
      </c>
    </row>
    <row r="74" spans="1:23" x14ac:dyDescent="0.35">
      <c r="A74" t="s">
        <v>155</v>
      </c>
      <c r="B74" t="s">
        <v>121</v>
      </c>
      <c r="C74" t="s">
        <v>154</v>
      </c>
      <c r="D74">
        <v>62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0</v>
      </c>
      <c r="V74">
        <v>0</v>
      </c>
      <c r="W74">
        <v>0</v>
      </c>
    </row>
    <row r="75" spans="1:23" x14ac:dyDescent="0.35">
      <c r="A75" t="s">
        <v>155</v>
      </c>
      <c r="B75" t="s">
        <v>123</v>
      </c>
      <c r="C75" t="s">
        <v>154</v>
      </c>
      <c r="D75">
        <v>10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</row>
    <row r="76" spans="1:23" x14ac:dyDescent="0.35">
      <c r="A76" t="s">
        <v>155</v>
      </c>
      <c r="B76" t="s">
        <v>124</v>
      </c>
      <c r="C76" t="s">
        <v>154</v>
      </c>
      <c r="D76">
        <v>11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</row>
    <row r="77" spans="1:23" x14ac:dyDescent="0.35">
      <c r="A77" t="s">
        <v>155</v>
      </c>
      <c r="B77" t="s">
        <v>125</v>
      </c>
      <c r="C77" t="s">
        <v>154</v>
      </c>
      <c r="D77">
        <v>39</v>
      </c>
      <c r="E77">
        <v>1</v>
      </c>
      <c r="F77">
        <v>2.56</v>
      </c>
      <c r="G77">
        <v>-1012.84</v>
      </c>
      <c r="H77">
        <v>4911</v>
      </c>
      <c r="I77">
        <v>3898.16</v>
      </c>
      <c r="J77">
        <v>-1012.84</v>
      </c>
      <c r="K77">
        <v>4911</v>
      </c>
      <c r="L77">
        <v>3898.16</v>
      </c>
      <c r="M77">
        <v>0</v>
      </c>
      <c r="N77">
        <v>0</v>
      </c>
      <c r="O77">
        <v>1</v>
      </c>
      <c r="P77">
        <v>100</v>
      </c>
      <c r="Q77">
        <v>46924</v>
      </c>
      <c r="R77">
        <v>46924</v>
      </c>
      <c r="S77">
        <v>2</v>
      </c>
      <c r="T77">
        <v>0</v>
      </c>
      <c r="U77">
        <v>0</v>
      </c>
      <c r="V77">
        <v>0</v>
      </c>
      <c r="W77">
        <v>3898.16</v>
      </c>
    </row>
    <row r="78" spans="1:23" x14ac:dyDescent="0.35">
      <c r="A78" t="s">
        <v>155</v>
      </c>
      <c r="B78" t="s">
        <v>126</v>
      </c>
      <c r="C78" t="s">
        <v>154</v>
      </c>
      <c r="D78">
        <v>15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0</v>
      </c>
      <c r="U78">
        <v>0</v>
      </c>
      <c r="V78">
        <v>0</v>
      </c>
      <c r="W78">
        <v>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3CEB5-814E-4234-8430-555815B0A6D1}">
  <sheetPr>
    <tabColor rgb="FFFFFF00"/>
  </sheetPr>
  <dimension ref="A1:AE2003"/>
  <sheetViews>
    <sheetView workbookViewId="0">
      <selection activeCell="C1" sqref="A1:C1048576"/>
    </sheetView>
  </sheetViews>
  <sheetFormatPr defaultColWidth="8.58203125" defaultRowHeight="14.5" x14ac:dyDescent="0.35"/>
  <cols>
    <col min="1" max="1" width="27.08203125" style="162" customWidth="1"/>
    <col min="2" max="2" width="22.5" style="162" customWidth="1"/>
    <col min="3" max="3" width="27.08203125" style="162" bestFit="1" customWidth="1"/>
    <col min="4" max="4" width="19.33203125" style="162" customWidth="1"/>
    <col min="5" max="5" width="22.33203125" style="162" customWidth="1"/>
    <col min="6" max="24" width="8.58203125" style="162"/>
    <col min="25" max="25" width="14.08203125" style="162" customWidth="1"/>
    <col min="26" max="16384" width="8.58203125" style="162"/>
  </cols>
  <sheetData>
    <row r="1" spans="1:31" ht="26.15" customHeight="1" x14ac:dyDescent="0.35">
      <c r="C1" s="167" t="s">
        <v>156</v>
      </c>
    </row>
    <row r="2" spans="1:31" ht="16.5" customHeight="1" x14ac:dyDescent="0.35">
      <c r="C2" s="165" t="s">
        <v>157</v>
      </c>
      <c r="D2" s="166"/>
      <c r="E2" s="166"/>
    </row>
    <row r="4" spans="1:31" ht="15.5" x14ac:dyDescent="0.35">
      <c r="A4" s="162" t="s">
        <v>58</v>
      </c>
      <c r="C4" s="168" t="s">
        <v>58</v>
      </c>
      <c r="D4" s="168" t="s">
        <v>158</v>
      </c>
      <c r="E4" s="168" t="s">
        <v>159</v>
      </c>
      <c r="F4" s="168" t="s">
        <v>160</v>
      </c>
      <c r="G4" s="168" t="s">
        <v>161</v>
      </c>
      <c r="H4" s="168" t="s">
        <v>162</v>
      </c>
      <c r="I4" s="168" t="s">
        <v>163</v>
      </c>
      <c r="J4" s="168" t="s">
        <v>164</v>
      </c>
      <c r="K4" s="168" t="s">
        <v>165</v>
      </c>
      <c r="L4" s="168" t="s">
        <v>166</v>
      </c>
      <c r="M4" s="168" t="s">
        <v>167</v>
      </c>
      <c r="N4" s="168" t="s">
        <v>168</v>
      </c>
      <c r="O4" s="168" t="s">
        <v>169</v>
      </c>
      <c r="P4" s="168" t="s">
        <v>170</v>
      </c>
      <c r="Q4" s="168" t="s">
        <v>171</v>
      </c>
      <c r="R4" s="168" t="s">
        <v>172</v>
      </c>
      <c r="S4" s="168" t="s">
        <v>173</v>
      </c>
      <c r="T4" s="168" t="s">
        <v>174</v>
      </c>
      <c r="U4" s="168" t="s">
        <v>175</v>
      </c>
      <c r="V4" s="168" t="s">
        <v>2</v>
      </c>
      <c r="W4" s="168" t="s">
        <v>176</v>
      </c>
      <c r="X4" s="168" t="s">
        <v>177</v>
      </c>
      <c r="Y4" s="168" t="s">
        <v>178</v>
      </c>
      <c r="Z4" s="168" t="s">
        <v>179</v>
      </c>
      <c r="AA4" s="168" t="s">
        <v>180</v>
      </c>
      <c r="AB4" s="168" t="s">
        <v>181</v>
      </c>
      <c r="AC4" s="168" t="s">
        <v>182</v>
      </c>
      <c r="AD4" s="168" t="s">
        <v>183</v>
      </c>
      <c r="AE4" s="168" t="s">
        <v>184</v>
      </c>
    </row>
    <row r="5" spans="1:31" ht="15.5" x14ac:dyDescent="0.35">
      <c r="A5" s="162" t="str">
        <f>IF(F5="","",IF(B5="",A4,B5))</f>
        <v>Acura North Scottsdale</v>
      </c>
      <c r="B5" s="162" t="str">
        <f>TRIM(C5)</f>
        <v>Acura North Scottsdale</v>
      </c>
      <c r="C5" s="173" t="s">
        <v>64</v>
      </c>
      <c r="D5" s="173" t="s">
        <v>185</v>
      </c>
      <c r="E5" s="173" t="s">
        <v>154</v>
      </c>
      <c r="F5" s="173">
        <v>90</v>
      </c>
      <c r="G5" s="173">
        <v>1</v>
      </c>
      <c r="H5" s="173">
        <v>1.1111111111111099E-2</v>
      </c>
      <c r="I5" s="173">
        <v>89</v>
      </c>
      <c r="J5" s="173">
        <v>54</v>
      </c>
      <c r="K5" s="173">
        <v>0.60674157303370702</v>
      </c>
      <c r="L5" s="173">
        <v>6</v>
      </c>
      <c r="M5" s="173">
        <v>6.7415730337078594E-2</v>
      </c>
      <c r="N5" s="173">
        <v>1</v>
      </c>
      <c r="O5" s="173">
        <v>0.16666666666666599</v>
      </c>
      <c r="P5" s="173">
        <v>3</v>
      </c>
      <c r="Q5" s="173">
        <v>0.5</v>
      </c>
      <c r="R5" s="173">
        <v>13</v>
      </c>
      <c r="S5" s="173">
        <v>0.14606741573033699</v>
      </c>
      <c r="T5" s="173">
        <v>45</v>
      </c>
      <c r="U5" s="173">
        <v>0.50561797752808901</v>
      </c>
      <c r="V5" s="173">
        <v>4</v>
      </c>
      <c r="W5" s="173">
        <v>4.49438202247191E-2</v>
      </c>
      <c r="X5" s="173">
        <v>4</v>
      </c>
      <c r="Y5" s="179">
        <v>4</v>
      </c>
      <c r="Z5" s="173">
        <v>4.49438202247191E-2</v>
      </c>
      <c r="AA5" s="174">
        <v>509</v>
      </c>
      <c r="AB5" s="174">
        <v>1601.5</v>
      </c>
      <c r="AC5" s="174">
        <v>2110.25</v>
      </c>
      <c r="AD5">
        <v>5</v>
      </c>
      <c r="AE5">
        <v>5.6179775280898799E-2</v>
      </c>
    </row>
    <row r="6" spans="1:31" ht="15.5" x14ac:dyDescent="0.35">
      <c r="A6" s="162" t="str">
        <f t="shared" ref="A6:A68" si="0">IF(F6="","",IF(B6="",A5,B6))</f>
        <v>Acura North Scottsdale</v>
      </c>
      <c r="B6" s="162" t="str">
        <f t="shared" ref="B6:B69" si="1">TRIM(C6)</f>
        <v/>
      </c>
      <c r="C6" s="173" t="s">
        <v>30</v>
      </c>
      <c r="D6" s="173"/>
      <c r="E6" s="173" t="s">
        <v>186</v>
      </c>
      <c r="F6" s="173">
        <v>85</v>
      </c>
      <c r="G6" s="173">
        <v>0</v>
      </c>
      <c r="H6" s="173">
        <v>0</v>
      </c>
      <c r="I6" s="173">
        <v>85</v>
      </c>
      <c r="J6" s="173">
        <v>53</v>
      </c>
      <c r="K6" s="173">
        <v>0.623529411764705</v>
      </c>
      <c r="L6" s="173">
        <v>6</v>
      </c>
      <c r="M6" s="173">
        <v>7.0588235294117604E-2</v>
      </c>
      <c r="N6" s="173">
        <v>1</v>
      </c>
      <c r="O6" s="173">
        <v>0.16666666666666599</v>
      </c>
      <c r="P6" s="173">
        <v>3</v>
      </c>
      <c r="Q6" s="173">
        <v>0.5</v>
      </c>
      <c r="R6" s="173">
        <v>13</v>
      </c>
      <c r="S6" s="173">
        <v>0.152941176470588</v>
      </c>
      <c r="T6" s="173">
        <v>45</v>
      </c>
      <c r="U6" s="173">
        <v>0.52941176470588203</v>
      </c>
      <c r="V6" s="173">
        <v>4</v>
      </c>
      <c r="W6" s="173">
        <v>4.7058823529411702E-2</v>
      </c>
      <c r="X6" s="173">
        <v>4</v>
      </c>
      <c r="Y6" s="179">
        <v>4</v>
      </c>
      <c r="Z6" s="173">
        <v>4.7058823529411702E-2</v>
      </c>
      <c r="AA6" s="174">
        <v>509</v>
      </c>
      <c r="AB6" s="174">
        <v>1601.5</v>
      </c>
      <c r="AC6" s="174">
        <v>2110.25</v>
      </c>
      <c r="AD6">
        <v>4</v>
      </c>
      <c r="AE6">
        <v>4.7058823529411702E-2</v>
      </c>
    </row>
    <row r="7" spans="1:31" ht="15.5" x14ac:dyDescent="0.35">
      <c r="A7" s="162" t="str">
        <f t="shared" si="0"/>
        <v>Acura North Scottsdale</v>
      </c>
      <c r="B7" s="162" t="str">
        <f t="shared" si="1"/>
        <v/>
      </c>
      <c r="C7" s="173" t="s">
        <v>30</v>
      </c>
      <c r="D7" s="173"/>
      <c r="E7" s="173" t="s">
        <v>187</v>
      </c>
      <c r="F7" s="173">
        <v>5</v>
      </c>
      <c r="G7" s="173">
        <v>1</v>
      </c>
      <c r="H7" s="173">
        <v>0.2</v>
      </c>
      <c r="I7" s="173">
        <v>4</v>
      </c>
      <c r="J7" s="173">
        <v>1</v>
      </c>
      <c r="K7" s="173">
        <v>0.25</v>
      </c>
      <c r="L7" s="173">
        <v>0</v>
      </c>
      <c r="M7" s="173">
        <v>0</v>
      </c>
      <c r="N7" s="173">
        <v>0</v>
      </c>
      <c r="O7" s="173" t="s">
        <v>34</v>
      </c>
      <c r="P7" s="173">
        <v>0</v>
      </c>
      <c r="Q7" s="173" t="s">
        <v>34</v>
      </c>
      <c r="R7" s="173">
        <v>0</v>
      </c>
      <c r="S7" s="173">
        <v>0</v>
      </c>
      <c r="T7" s="173">
        <v>0</v>
      </c>
      <c r="U7" s="173">
        <v>0</v>
      </c>
      <c r="V7" s="173">
        <v>0</v>
      </c>
      <c r="W7" s="173">
        <v>0</v>
      </c>
      <c r="X7" s="173">
        <v>0</v>
      </c>
      <c r="Y7" s="179">
        <v>0</v>
      </c>
      <c r="Z7" s="173">
        <v>0</v>
      </c>
      <c r="AA7" s="173" t="s">
        <v>34</v>
      </c>
      <c r="AB7" s="173" t="s">
        <v>34</v>
      </c>
      <c r="AC7" s="173" t="s">
        <v>34</v>
      </c>
      <c r="AD7">
        <v>1</v>
      </c>
      <c r="AE7">
        <v>0.25</v>
      </c>
    </row>
    <row r="8" spans="1:31" ht="15.5" x14ac:dyDescent="0.35">
      <c r="A8" s="162" t="str">
        <f t="shared" si="0"/>
        <v>Acura of Escondido</v>
      </c>
      <c r="B8" s="162" t="str">
        <f t="shared" si="1"/>
        <v>Acura of Escondido</v>
      </c>
      <c r="C8" s="173" t="s">
        <v>65</v>
      </c>
      <c r="D8" s="173" t="s">
        <v>185</v>
      </c>
      <c r="E8" s="173" t="s">
        <v>154</v>
      </c>
      <c r="F8" s="173">
        <v>11</v>
      </c>
      <c r="G8" s="173">
        <v>1</v>
      </c>
      <c r="H8" s="173">
        <v>9.0909090909090898E-2</v>
      </c>
      <c r="I8" s="173">
        <v>10</v>
      </c>
      <c r="J8" s="173">
        <v>6</v>
      </c>
      <c r="K8" s="173">
        <v>0.6</v>
      </c>
      <c r="L8" s="173">
        <v>2</v>
      </c>
      <c r="M8" s="173">
        <v>0.2</v>
      </c>
      <c r="N8" s="173">
        <v>0</v>
      </c>
      <c r="O8" s="173">
        <v>0</v>
      </c>
      <c r="P8" s="173">
        <v>0</v>
      </c>
      <c r="Q8" s="173">
        <v>0</v>
      </c>
      <c r="R8" s="173">
        <v>3</v>
      </c>
      <c r="S8" s="173">
        <v>0.3</v>
      </c>
      <c r="T8" s="173">
        <v>3</v>
      </c>
      <c r="U8" s="173">
        <v>0.3</v>
      </c>
      <c r="V8" s="173">
        <v>1</v>
      </c>
      <c r="W8" s="173">
        <v>0.1</v>
      </c>
      <c r="X8" s="173">
        <v>1</v>
      </c>
      <c r="Y8" s="179">
        <v>1</v>
      </c>
      <c r="Z8" s="173">
        <v>0.1</v>
      </c>
      <c r="AA8" s="173">
        <v>-353</v>
      </c>
      <c r="AB8" s="173">
        <v>1080</v>
      </c>
      <c r="AC8" s="173">
        <v>726</v>
      </c>
      <c r="AD8">
        <v>2</v>
      </c>
      <c r="AE8">
        <v>0.2</v>
      </c>
    </row>
    <row r="9" spans="1:31" ht="15.5" x14ac:dyDescent="0.35">
      <c r="A9" s="162" t="str">
        <f t="shared" si="0"/>
        <v>Acura of Escondido</v>
      </c>
      <c r="B9" s="162" t="str">
        <f t="shared" si="1"/>
        <v/>
      </c>
      <c r="C9" s="173" t="s">
        <v>30</v>
      </c>
      <c r="D9" s="173"/>
      <c r="E9" s="173" t="s">
        <v>186</v>
      </c>
      <c r="F9" s="173">
        <v>9</v>
      </c>
      <c r="G9" s="173">
        <v>0</v>
      </c>
      <c r="H9" s="173">
        <v>0</v>
      </c>
      <c r="I9" s="173">
        <v>9</v>
      </c>
      <c r="J9" s="173">
        <v>5</v>
      </c>
      <c r="K9" s="173">
        <v>0.55555555555555503</v>
      </c>
      <c r="L9" s="173">
        <v>2</v>
      </c>
      <c r="M9" s="173">
        <v>0.22222222222222199</v>
      </c>
      <c r="N9" s="173">
        <v>0</v>
      </c>
      <c r="O9" s="173">
        <v>0</v>
      </c>
      <c r="P9" s="173">
        <v>0</v>
      </c>
      <c r="Q9" s="173">
        <v>0</v>
      </c>
      <c r="R9" s="173">
        <v>3</v>
      </c>
      <c r="S9" s="173">
        <v>0.33333333333333298</v>
      </c>
      <c r="T9" s="173">
        <v>3</v>
      </c>
      <c r="U9" s="173">
        <v>0.33333333333333298</v>
      </c>
      <c r="V9" s="173">
        <v>1</v>
      </c>
      <c r="W9" s="173">
        <v>0.11111111111111099</v>
      </c>
      <c r="X9" s="173">
        <v>1</v>
      </c>
      <c r="Y9" s="179">
        <v>1</v>
      </c>
      <c r="Z9" s="173">
        <v>0.11111111111111099</v>
      </c>
      <c r="AA9" s="173">
        <v>-353</v>
      </c>
      <c r="AB9" s="173">
        <v>1080</v>
      </c>
      <c r="AC9" s="173">
        <v>726</v>
      </c>
      <c r="AD9">
        <v>2</v>
      </c>
      <c r="AE9">
        <v>0.22222222222222199</v>
      </c>
    </row>
    <row r="10" spans="1:31" ht="15.5" x14ac:dyDescent="0.35">
      <c r="A10" s="162" t="str">
        <f t="shared" si="0"/>
        <v>Acura of Escondido</v>
      </c>
      <c r="B10" s="162" t="str">
        <f t="shared" si="1"/>
        <v/>
      </c>
      <c r="C10" s="173" t="s">
        <v>30</v>
      </c>
      <c r="D10" s="173"/>
      <c r="E10" s="173" t="s">
        <v>187</v>
      </c>
      <c r="F10" s="173">
        <v>2</v>
      </c>
      <c r="G10" s="173">
        <v>1</v>
      </c>
      <c r="H10" s="173">
        <v>0.5</v>
      </c>
      <c r="I10" s="173">
        <v>1</v>
      </c>
      <c r="J10" s="173">
        <v>1</v>
      </c>
      <c r="K10" s="173">
        <v>1</v>
      </c>
      <c r="L10" s="173">
        <v>0</v>
      </c>
      <c r="M10" s="173">
        <v>0</v>
      </c>
      <c r="N10" s="173">
        <v>0</v>
      </c>
      <c r="O10" s="173" t="s">
        <v>34</v>
      </c>
      <c r="P10" s="173">
        <v>0</v>
      </c>
      <c r="Q10" s="173" t="s">
        <v>34</v>
      </c>
      <c r="R10" s="173">
        <v>0</v>
      </c>
      <c r="S10" s="173">
        <v>0</v>
      </c>
      <c r="T10" s="173">
        <v>0</v>
      </c>
      <c r="U10" s="173">
        <v>0</v>
      </c>
      <c r="V10" s="173">
        <v>0</v>
      </c>
      <c r="W10" s="173">
        <v>0</v>
      </c>
      <c r="X10" s="173">
        <v>0</v>
      </c>
      <c r="Y10" s="179">
        <v>0</v>
      </c>
      <c r="Z10" s="173">
        <v>0</v>
      </c>
      <c r="AA10" s="173" t="s">
        <v>34</v>
      </c>
      <c r="AB10" s="173" t="s">
        <v>34</v>
      </c>
      <c r="AC10" s="173" t="s">
        <v>34</v>
      </c>
      <c r="AD10">
        <v>0</v>
      </c>
      <c r="AE10">
        <v>0</v>
      </c>
    </row>
    <row r="11" spans="1:31" ht="15.5" x14ac:dyDescent="0.35">
      <c r="A11" s="162" t="str">
        <f t="shared" si="0"/>
        <v>Audi Chandler</v>
      </c>
      <c r="B11" s="162" t="str">
        <f t="shared" si="1"/>
        <v>Audi Chandler</v>
      </c>
      <c r="C11" s="173" t="s">
        <v>66</v>
      </c>
      <c r="D11" s="173" t="s">
        <v>185</v>
      </c>
      <c r="E11" s="173" t="s">
        <v>154</v>
      </c>
      <c r="F11" s="173">
        <v>83</v>
      </c>
      <c r="G11" s="173">
        <v>7</v>
      </c>
      <c r="H11" s="173">
        <v>8.43373493975903E-2</v>
      </c>
      <c r="I11" s="173">
        <v>76</v>
      </c>
      <c r="J11" s="173">
        <v>16</v>
      </c>
      <c r="K11" s="173">
        <v>0.21052631578947301</v>
      </c>
      <c r="L11" s="173">
        <v>4</v>
      </c>
      <c r="M11" s="173">
        <v>5.2631578947368397E-2</v>
      </c>
      <c r="N11" s="173">
        <v>4</v>
      </c>
      <c r="O11" s="174">
        <v>1</v>
      </c>
      <c r="P11" s="173">
        <v>0</v>
      </c>
      <c r="Q11" s="174">
        <v>0</v>
      </c>
      <c r="R11" s="173">
        <v>5</v>
      </c>
      <c r="S11" s="173">
        <v>6.5789473684210495E-2</v>
      </c>
      <c r="T11" s="173">
        <v>8</v>
      </c>
      <c r="U11" s="173">
        <v>0.105263157894736</v>
      </c>
      <c r="V11" s="173">
        <v>1</v>
      </c>
      <c r="W11" s="173">
        <v>1.3157894736842099E-2</v>
      </c>
      <c r="X11" s="173">
        <v>1</v>
      </c>
      <c r="Y11" s="179">
        <v>1</v>
      </c>
      <c r="Z11" s="173">
        <v>1.3157894736842099E-2</v>
      </c>
      <c r="AA11" s="174">
        <v>-1602</v>
      </c>
      <c r="AB11" s="174">
        <v>2722</v>
      </c>
      <c r="AC11" s="174">
        <v>1119</v>
      </c>
      <c r="AD11">
        <v>2</v>
      </c>
      <c r="AE11">
        <v>2.6315789473684199E-2</v>
      </c>
    </row>
    <row r="12" spans="1:31" ht="15.5" x14ac:dyDescent="0.35">
      <c r="A12" s="162" t="str">
        <f t="shared" si="0"/>
        <v>Audi Chandler</v>
      </c>
      <c r="B12" s="162" t="str">
        <f t="shared" si="1"/>
        <v/>
      </c>
      <c r="C12" s="173" t="s">
        <v>30</v>
      </c>
      <c r="D12" s="173"/>
      <c r="E12" s="173" t="s">
        <v>186</v>
      </c>
      <c r="F12" s="173">
        <v>73</v>
      </c>
      <c r="G12" s="173">
        <v>6</v>
      </c>
      <c r="H12" s="173">
        <v>8.2191780821917804E-2</v>
      </c>
      <c r="I12" s="173">
        <v>67</v>
      </c>
      <c r="J12" s="173">
        <v>14</v>
      </c>
      <c r="K12" s="173">
        <v>0.20895522388059701</v>
      </c>
      <c r="L12" s="173">
        <v>4</v>
      </c>
      <c r="M12" s="173">
        <v>5.9701492537313397E-2</v>
      </c>
      <c r="N12" s="173">
        <v>4</v>
      </c>
      <c r="O12" s="174">
        <v>1</v>
      </c>
      <c r="P12" s="173">
        <v>0</v>
      </c>
      <c r="Q12" s="174">
        <v>0</v>
      </c>
      <c r="R12" s="173">
        <v>5</v>
      </c>
      <c r="S12" s="173">
        <v>7.4626865671641701E-2</v>
      </c>
      <c r="T12" s="173">
        <v>8</v>
      </c>
      <c r="U12" s="173">
        <v>0.119402985074626</v>
      </c>
      <c r="V12" s="173">
        <v>1</v>
      </c>
      <c r="W12" s="173">
        <v>1.4925373134328301E-2</v>
      </c>
      <c r="X12" s="173">
        <v>1</v>
      </c>
      <c r="Y12" s="179">
        <v>1</v>
      </c>
      <c r="Z12" s="173">
        <v>1.4925373134328301E-2</v>
      </c>
      <c r="AA12" s="174">
        <v>-1602</v>
      </c>
      <c r="AB12" s="174">
        <v>2722</v>
      </c>
      <c r="AC12" s="174">
        <v>1119</v>
      </c>
      <c r="AD12">
        <v>2</v>
      </c>
      <c r="AE12">
        <v>2.9850746268656699E-2</v>
      </c>
    </row>
    <row r="13" spans="1:31" ht="15.5" x14ac:dyDescent="0.35">
      <c r="A13" s="162" t="str">
        <f t="shared" si="0"/>
        <v>Audi Chandler</v>
      </c>
      <c r="B13" s="162" t="str">
        <f t="shared" si="1"/>
        <v/>
      </c>
      <c r="C13" s="173" t="s">
        <v>30</v>
      </c>
      <c r="D13" s="173"/>
      <c r="E13" s="173" t="s">
        <v>187</v>
      </c>
      <c r="F13" s="173">
        <v>10</v>
      </c>
      <c r="G13" s="173">
        <v>1</v>
      </c>
      <c r="H13" s="173">
        <v>0.1</v>
      </c>
      <c r="I13" s="173">
        <v>9</v>
      </c>
      <c r="J13" s="173">
        <v>2</v>
      </c>
      <c r="K13" s="173">
        <v>0.22222222222222199</v>
      </c>
      <c r="L13" s="173">
        <v>0</v>
      </c>
      <c r="M13" s="173">
        <v>0</v>
      </c>
      <c r="N13" s="173">
        <v>0</v>
      </c>
      <c r="O13" s="173" t="s">
        <v>34</v>
      </c>
      <c r="P13" s="173">
        <v>0</v>
      </c>
      <c r="Q13" s="173" t="s">
        <v>34</v>
      </c>
      <c r="R13" s="173">
        <v>0</v>
      </c>
      <c r="S13" s="173">
        <v>0</v>
      </c>
      <c r="T13" s="173">
        <v>0</v>
      </c>
      <c r="U13" s="173">
        <v>0</v>
      </c>
      <c r="V13" s="173">
        <v>0</v>
      </c>
      <c r="W13" s="173">
        <v>0</v>
      </c>
      <c r="X13" s="173">
        <v>0</v>
      </c>
      <c r="Y13" s="179">
        <v>0</v>
      </c>
      <c r="Z13" s="173">
        <v>0</v>
      </c>
      <c r="AA13" s="174" t="s">
        <v>34</v>
      </c>
      <c r="AB13" s="174" t="s">
        <v>34</v>
      </c>
      <c r="AC13" s="174" t="s">
        <v>34</v>
      </c>
      <c r="AD13">
        <v>0</v>
      </c>
      <c r="AE13">
        <v>0</v>
      </c>
    </row>
    <row r="14" spans="1:31" ht="15.5" x14ac:dyDescent="0.35">
      <c r="A14" s="162" t="str">
        <f t="shared" si="0"/>
        <v>Audi Escondido</v>
      </c>
      <c r="B14" s="162" t="str">
        <f t="shared" si="1"/>
        <v>Audi Escondido</v>
      </c>
      <c r="C14" s="173" t="s">
        <v>67</v>
      </c>
      <c r="D14" s="173" t="s">
        <v>185</v>
      </c>
      <c r="E14" s="173" t="s">
        <v>154</v>
      </c>
      <c r="F14" s="173">
        <v>20</v>
      </c>
      <c r="G14" s="173">
        <v>3</v>
      </c>
      <c r="H14" s="173">
        <v>0.15</v>
      </c>
      <c r="I14" s="173">
        <v>17</v>
      </c>
      <c r="J14" s="173">
        <v>10</v>
      </c>
      <c r="K14" s="173">
        <v>0.58823529411764697</v>
      </c>
      <c r="L14" s="173">
        <v>4</v>
      </c>
      <c r="M14" s="173">
        <v>0.23529411764705799</v>
      </c>
      <c r="N14" s="173">
        <v>3</v>
      </c>
      <c r="O14" s="173">
        <v>0.75</v>
      </c>
      <c r="P14" s="173">
        <v>0</v>
      </c>
      <c r="Q14" s="173">
        <v>0</v>
      </c>
      <c r="R14" s="173">
        <v>10</v>
      </c>
      <c r="S14" s="173">
        <v>0.58823529411764697</v>
      </c>
      <c r="T14" s="173">
        <v>6</v>
      </c>
      <c r="U14" s="173">
        <v>0.35294117647058798</v>
      </c>
      <c r="V14" s="173">
        <v>9</v>
      </c>
      <c r="W14" s="173">
        <v>0.52941176470588203</v>
      </c>
      <c r="X14" s="173">
        <v>8</v>
      </c>
      <c r="Y14" s="179">
        <v>8</v>
      </c>
      <c r="Z14" s="173">
        <v>0.47058823529411697</v>
      </c>
      <c r="AA14" s="173">
        <v>-2540.25</v>
      </c>
      <c r="AB14" s="173">
        <v>1881.125</v>
      </c>
      <c r="AC14" s="173">
        <v>-659</v>
      </c>
      <c r="AD14">
        <v>1</v>
      </c>
      <c r="AE14">
        <v>5.8823529411764698E-2</v>
      </c>
    </row>
    <row r="15" spans="1:31" ht="15.5" x14ac:dyDescent="0.35">
      <c r="A15" s="162" t="str">
        <f t="shared" si="0"/>
        <v>Audi Escondido</v>
      </c>
      <c r="B15" s="162" t="str">
        <f t="shared" si="1"/>
        <v/>
      </c>
      <c r="C15" s="173" t="s">
        <v>30</v>
      </c>
      <c r="D15" s="173"/>
      <c r="E15" s="173" t="s">
        <v>186</v>
      </c>
      <c r="F15" s="173">
        <v>12</v>
      </c>
      <c r="G15" s="173">
        <v>1</v>
      </c>
      <c r="H15" s="173">
        <v>8.3333333333333301E-2</v>
      </c>
      <c r="I15" s="173">
        <v>11</v>
      </c>
      <c r="J15" s="173">
        <v>9</v>
      </c>
      <c r="K15" s="173">
        <v>0.81818181818181801</v>
      </c>
      <c r="L15" s="173">
        <v>4</v>
      </c>
      <c r="M15" s="173">
        <v>0.36363636363636298</v>
      </c>
      <c r="N15" s="173">
        <v>3</v>
      </c>
      <c r="O15" s="173">
        <v>0.75</v>
      </c>
      <c r="P15" s="173">
        <v>0</v>
      </c>
      <c r="Q15" s="173">
        <v>0</v>
      </c>
      <c r="R15" s="173">
        <v>9</v>
      </c>
      <c r="S15" s="173">
        <v>0.81818181818181801</v>
      </c>
      <c r="T15" s="173">
        <v>5</v>
      </c>
      <c r="U15" s="173">
        <v>0.45454545454545398</v>
      </c>
      <c r="V15" s="173">
        <v>8</v>
      </c>
      <c r="W15" s="173">
        <v>0.72727272727272696</v>
      </c>
      <c r="X15" s="173">
        <v>7</v>
      </c>
      <c r="Y15" s="179">
        <v>7</v>
      </c>
      <c r="Z15" s="173">
        <v>0.63636363636363602</v>
      </c>
      <c r="AA15" s="173">
        <v>-2063.4285714285702</v>
      </c>
      <c r="AB15" s="173">
        <v>1818.57142857142</v>
      </c>
      <c r="AC15" s="173">
        <v>-244.71428571428501</v>
      </c>
      <c r="AD15">
        <v>1</v>
      </c>
      <c r="AE15">
        <v>9.0909090909090898E-2</v>
      </c>
    </row>
    <row r="16" spans="1:31" ht="15.5" x14ac:dyDescent="0.35">
      <c r="A16" s="162" t="str">
        <f t="shared" si="0"/>
        <v>Audi Escondido</v>
      </c>
      <c r="B16" s="162" t="str">
        <f t="shared" si="1"/>
        <v/>
      </c>
      <c r="C16" s="173" t="s">
        <v>30</v>
      </c>
      <c r="D16" s="173"/>
      <c r="E16" s="173" t="s">
        <v>187</v>
      </c>
      <c r="F16" s="173">
        <v>8</v>
      </c>
      <c r="G16" s="173">
        <v>2</v>
      </c>
      <c r="H16" s="173">
        <v>0.25</v>
      </c>
      <c r="I16" s="173">
        <v>6</v>
      </c>
      <c r="J16" s="173">
        <v>1</v>
      </c>
      <c r="K16" s="173">
        <v>0.16666666666666599</v>
      </c>
      <c r="L16" s="173">
        <v>0</v>
      </c>
      <c r="M16" s="173">
        <v>0</v>
      </c>
      <c r="N16" s="173">
        <v>0</v>
      </c>
      <c r="O16" s="173" t="s">
        <v>34</v>
      </c>
      <c r="P16" s="173">
        <v>0</v>
      </c>
      <c r="Q16" s="173" t="s">
        <v>34</v>
      </c>
      <c r="R16" s="173">
        <v>1</v>
      </c>
      <c r="S16" s="173">
        <v>0.16666666666666599</v>
      </c>
      <c r="T16" s="173">
        <v>1</v>
      </c>
      <c r="U16" s="173">
        <v>0.16666666666666599</v>
      </c>
      <c r="V16" s="173">
        <v>1</v>
      </c>
      <c r="W16" s="173">
        <v>0.16666666666666599</v>
      </c>
      <c r="X16" s="173">
        <v>1</v>
      </c>
      <c r="Y16" s="179">
        <v>1</v>
      </c>
      <c r="Z16" s="173">
        <v>0.16666666666666599</v>
      </c>
      <c r="AA16" s="173">
        <v>-5878</v>
      </c>
      <c r="AB16" s="173">
        <v>2319</v>
      </c>
      <c r="AC16" s="173">
        <v>-3559</v>
      </c>
      <c r="AD16">
        <v>0</v>
      </c>
      <c r="AE16">
        <v>0</v>
      </c>
    </row>
    <row r="17" spans="1:31" ht="15.5" x14ac:dyDescent="0.35">
      <c r="A17" s="162" t="str">
        <f t="shared" si="0"/>
        <v>Audi North OC</v>
      </c>
      <c r="B17" s="162" t="str">
        <f t="shared" si="1"/>
        <v>Audi North OC</v>
      </c>
      <c r="C17" s="173" t="s">
        <v>188</v>
      </c>
      <c r="D17" s="173" t="s">
        <v>185</v>
      </c>
      <c r="E17" s="173" t="s">
        <v>154</v>
      </c>
      <c r="F17" s="173">
        <v>22</v>
      </c>
      <c r="G17" s="173">
        <v>1</v>
      </c>
      <c r="H17" s="173">
        <v>4.54545454545454E-2</v>
      </c>
      <c r="I17" s="173">
        <v>21</v>
      </c>
      <c r="J17" s="173">
        <v>18</v>
      </c>
      <c r="K17" s="173">
        <v>0.85714285714285698</v>
      </c>
      <c r="L17" s="173">
        <v>4</v>
      </c>
      <c r="M17" s="173">
        <v>0.19047619047618999</v>
      </c>
      <c r="N17" s="173">
        <v>3</v>
      </c>
      <c r="O17" s="173">
        <v>0.75</v>
      </c>
      <c r="P17" s="173">
        <v>0</v>
      </c>
      <c r="Q17" s="173">
        <v>0</v>
      </c>
      <c r="R17" s="173">
        <v>8</v>
      </c>
      <c r="S17" s="173">
        <v>0.38095238095237999</v>
      </c>
      <c r="T17" s="173">
        <v>12</v>
      </c>
      <c r="U17" s="173">
        <v>0.57142857142857095</v>
      </c>
      <c r="V17" s="173">
        <v>5</v>
      </c>
      <c r="W17" s="173">
        <v>0.238095238095238</v>
      </c>
      <c r="X17" s="173">
        <v>5</v>
      </c>
      <c r="Y17" s="179">
        <v>5</v>
      </c>
      <c r="Z17" s="173">
        <v>0.238095238095238</v>
      </c>
      <c r="AA17" s="174">
        <v>-236.8</v>
      </c>
      <c r="AB17" s="174">
        <v>2590</v>
      </c>
      <c r="AC17" s="174">
        <v>2353.4</v>
      </c>
      <c r="AD17">
        <v>6</v>
      </c>
      <c r="AE17">
        <v>0.28571428571428498</v>
      </c>
    </row>
    <row r="18" spans="1:31" ht="15.5" x14ac:dyDescent="0.35">
      <c r="A18" s="162" t="str">
        <f t="shared" si="0"/>
        <v>Audi North OC</v>
      </c>
      <c r="B18" s="162" t="str">
        <f t="shared" si="1"/>
        <v/>
      </c>
      <c r="C18" s="173" t="s">
        <v>30</v>
      </c>
      <c r="D18" s="173"/>
      <c r="E18" s="173" t="s">
        <v>186</v>
      </c>
      <c r="F18" s="173">
        <v>18</v>
      </c>
      <c r="G18" s="173">
        <v>1</v>
      </c>
      <c r="H18" s="173">
        <v>5.5555555555555497E-2</v>
      </c>
      <c r="I18" s="173">
        <v>17</v>
      </c>
      <c r="J18" s="173">
        <v>15</v>
      </c>
      <c r="K18" s="173">
        <v>0.88235294117647001</v>
      </c>
      <c r="L18" s="173">
        <v>4</v>
      </c>
      <c r="M18" s="173">
        <v>0.23529411764705799</v>
      </c>
      <c r="N18" s="173">
        <v>3</v>
      </c>
      <c r="O18" s="173">
        <v>0.75</v>
      </c>
      <c r="P18" s="173">
        <v>0</v>
      </c>
      <c r="Q18" s="173">
        <v>0</v>
      </c>
      <c r="R18" s="173">
        <v>8</v>
      </c>
      <c r="S18" s="173">
        <v>0.47058823529411697</v>
      </c>
      <c r="T18" s="173">
        <v>12</v>
      </c>
      <c r="U18" s="173">
        <v>0.70588235294117596</v>
      </c>
      <c r="V18" s="173">
        <v>5</v>
      </c>
      <c r="W18" s="173">
        <v>0.29411764705882298</v>
      </c>
      <c r="X18" s="173">
        <v>5</v>
      </c>
      <c r="Y18" s="179">
        <v>5</v>
      </c>
      <c r="Z18" s="173">
        <v>0.29411764705882298</v>
      </c>
      <c r="AA18" s="174">
        <v>-236.8</v>
      </c>
      <c r="AB18" s="174">
        <v>2590</v>
      </c>
      <c r="AC18" s="174">
        <v>2353.4</v>
      </c>
      <c r="AD18">
        <v>3</v>
      </c>
      <c r="AE18">
        <v>0.17647058823529399</v>
      </c>
    </row>
    <row r="19" spans="1:31" ht="15.5" x14ac:dyDescent="0.35">
      <c r="A19" s="162" t="str">
        <f t="shared" si="0"/>
        <v>Audi North OC</v>
      </c>
      <c r="B19" s="162" t="str">
        <f t="shared" si="1"/>
        <v/>
      </c>
      <c r="C19" s="173" t="s">
        <v>30</v>
      </c>
      <c r="D19" s="173"/>
      <c r="E19" s="173" t="s">
        <v>187</v>
      </c>
      <c r="F19" s="173">
        <v>4</v>
      </c>
      <c r="G19" s="173">
        <v>0</v>
      </c>
      <c r="H19" s="173">
        <v>0</v>
      </c>
      <c r="I19" s="173">
        <v>4</v>
      </c>
      <c r="J19" s="173">
        <v>3</v>
      </c>
      <c r="K19" s="173">
        <v>0.75</v>
      </c>
      <c r="L19" s="173">
        <v>0</v>
      </c>
      <c r="M19" s="173">
        <v>0</v>
      </c>
      <c r="N19" s="173">
        <v>0</v>
      </c>
      <c r="O19" s="173" t="s">
        <v>34</v>
      </c>
      <c r="P19" s="173">
        <v>0</v>
      </c>
      <c r="Q19" s="173" t="s">
        <v>34</v>
      </c>
      <c r="R19" s="173">
        <v>0</v>
      </c>
      <c r="S19" s="173">
        <v>0</v>
      </c>
      <c r="T19" s="173">
        <v>0</v>
      </c>
      <c r="U19" s="173">
        <v>0</v>
      </c>
      <c r="V19" s="173">
        <v>0</v>
      </c>
      <c r="W19" s="173">
        <v>0</v>
      </c>
      <c r="X19" s="173">
        <v>0</v>
      </c>
      <c r="Y19" s="179">
        <v>0</v>
      </c>
      <c r="Z19" s="173">
        <v>0</v>
      </c>
      <c r="AA19" s="173" t="s">
        <v>34</v>
      </c>
      <c r="AB19" s="173" t="s">
        <v>34</v>
      </c>
      <c r="AC19" s="173" t="s">
        <v>34</v>
      </c>
      <c r="AD19">
        <v>3</v>
      </c>
      <c r="AE19">
        <v>0.75</v>
      </c>
    </row>
    <row r="20" spans="1:31" ht="15.5" x14ac:dyDescent="0.35">
      <c r="A20" s="162" t="str">
        <f t="shared" si="0"/>
        <v>Audi North Scottsdale</v>
      </c>
      <c r="B20" s="162" t="str">
        <f t="shared" si="1"/>
        <v>Audi North Scottsdale</v>
      </c>
      <c r="C20" s="173" t="s">
        <v>69</v>
      </c>
      <c r="D20" s="173" t="s">
        <v>185</v>
      </c>
      <c r="E20" s="173" t="s">
        <v>154</v>
      </c>
      <c r="F20" s="173">
        <v>123</v>
      </c>
      <c r="G20" s="173">
        <v>1</v>
      </c>
      <c r="H20" s="173">
        <v>8.1300813008130003E-3</v>
      </c>
      <c r="I20" s="173">
        <v>122</v>
      </c>
      <c r="J20" s="173">
        <v>53</v>
      </c>
      <c r="K20" s="173">
        <v>0.43442622950819598</v>
      </c>
      <c r="L20" s="173">
        <v>14</v>
      </c>
      <c r="M20" s="173">
        <v>0.114754098360655</v>
      </c>
      <c r="N20" s="173">
        <v>9</v>
      </c>
      <c r="O20" s="173">
        <v>0.64285714285714202</v>
      </c>
      <c r="P20" s="173">
        <v>1</v>
      </c>
      <c r="Q20" s="173">
        <v>7.1428571428571397E-2</v>
      </c>
      <c r="R20" s="173">
        <v>18</v>
      </c>
      <c r="S20" s="173">
        <v>0.14754098360655701</v>
      </c>
      <c r="T20" s="173">
        <v>23</v>
      </c>
      <c r="U20" s="173">
        <v>0.188524590163934</v>
      </c>
      <c r="V20" s="173">
        <v>13</v>
      </c>
      <c r="W20" s="173">
        <v>0.10655737704918</v>
      </c>
      <c r="X20" s="173">
        <v>13</v>
      </c>
      <c r="Y20" s="179">
        <v>13</v>
      </c>
      <c r="Z20" s="173">
        <v>0.10655737704918</v>
      </c>
      <c r="AA20" s="173">
        <v>-1209.0769230769199</v>
      </c>
      <c r="AB20" s="173">
        <v>3185.9230769230699</v>
      </c>
      <c r="AC20" s="173">
        <v>1976.8461538461499</v>
      </c>
      <c r="AD20">
        <v>32</v>
      </c>
      <c r="AE20">
        <v>0.26229508196721302</v>
      </c>
    </row>
    <row r="21" spans="1:31" ht="15.5" x14ac:dyDescent="0.35">
      <c r="A21" s="162" t="str">
        <f t="shared" si="0"/>
        <v>Audi North Scottsdale</v>
      </c>
      <c r="B21" s="162" t="str">
        <f t="shared" si="1"/>
        <v/>
      </c>
      <c r="C21" s="173" t="s">
        <v>30</v>
      </c>
      <c r="D21" s="173"/>
      <c r="E21" s="173" t="s">
        <v>186</v>
      </c>
      <c r="F21" s="173">
        <v>98</v>
      </c>
      <c r="G21" s="173">
        <v>0</v>
      </c>
      <c r="H21" s="173">
        <v>0</v>
      </c>
      <c r="I21" s="173">
        <v>98</v>
      </c>
      <c r="J21" s="173">
        <v>50</v>
      </c>
      <c r="K21" s="173">
        <v>0.51020408163265296</v>
      </c>
      <c r="L21" s="173">
        <v>14</v>
      </c>
      <c r="M21" s="173">
        <v>0.14285714285714199</v>
      </c>
      <c r="N21" s="173">
        <v>9</v>
      </c>
      <c r="O21" s="173">
        <v>0.64285714285714202</v>
      </c>
      <c r="P21" s="173">
        <v>1</v>
      </c>
      <c r="Q21" s="173">
        <v>7.1428571428571397E-2</v>
      </c>
      <c r="R21" s="173">
        <v>18</v>
      </c>
      <c r="S21" s="173">
        <v>0.183673469387755</v>
      </c>
      <c r="T21" s="173">
        <v>23</v>
      </c>
      <c r="U21" s="173">
        <v>0.23469387755102</v>
      </c>
      <c r="V21" s="173">
        <v>13</v>
      </c>
      <c r="W21" s="173">
        <v>0.132653061224489</v>
      </c>
      <c r="X21" s="173">
        <v>13</v>
      </c>
      <c r="Y21" s="179">
        <v>13</v>
      </c>
      <c r="Z21" s="173">
        <v>0.132653061224489</v>
      </c>
      <c r="AA21" s="173">
        <v>-1209.0769230769199</v>
      </c>
      <c r="AB21" s="173">
        <v>3185.9230769230699</v>
      </c>
      <c r="AC21" s="173">
        <v>1976.8461538461499</v>
      </c>
      <c r="AD21">
        <v>19</v>
      </c>
      <c r="AE21">
        <v>0.19387755102040799</v>
      </c>
    </row>
    <row r="22" spans="1:31" ht="15.5" x14ac:dyDescent="0.35">
      <c r="A22" s="162" t="str">
        <f t="shared" si="0"/>
        <v>Audi North Scottsdale</v>
      </c>
      <c r="B22" s="162" t="str">
        <f t="shared" si="1"/>
        <v/>
      </c>
      <c r="C22" s="173" t="s">
        <v>30</v>
      </c>
      <c r="D22" s="173"/>
      <c r="E22" s="173" t="s">
        <v>187</v>
      </c>
      <c r="F22" s="173">
        <v>25</v>
      </c>
      <c r="G22" s="173">
        <v>1</v>
      </c>
      <c r="H22" s="173">
        <v>0.04</v>
      </c>
      <c r="I22" s="173">
        <v>24</v>
      </c>
      <c r="J22" s="173">
        <v>3</v>
      </c>
      <c r="K22" s="173">
        <v>0.125</v>
      </c>
      <c r="L22" s="173">
        <v>0</v>
      </c>
      <c r="M22" s="173">
        <v>0</v>
      </c>
      <c r="N22" s="173">
        <v>0</v>
      </c>
      <c r="O22" s="173" t="s">
        <v>34</v>
      </c>
      <c r="P22" s="173">
        <v>0</v>
      </c>
      <c r="Q22" s="173" t="s">
        <v>34</v>
      </c>
      <c r="R22" s="173">
        <v>0</v>
      </c>
      <c r="S22" s="173">
        <v>0</v>
      </c>
      <c r="T22" s="173">
        <v>0</v>
      </c>
      <c r="U22" s="173">
        <v>0</v>
      </c>
      <c r="V22" s="173">
        <v>0</v>
      </c>
      <c r="W22" s="173">
        <v>0</v>
      </c>
      <c r="X22" s="173">
        <v>0</v>
      </c>
      <c r="Y22" s="179">
        <v>0</v>
      </c>
      <c r="Z22" s="173">
        <v>0</v>
      </c>
      <c r="AA22" s="173" t="s">
        <v>34</v>
      </c>
      <c r="AB22" s="173" t="s">
        <v>34</v>
      </c>
      <c r="AC22" s="173" t="s">
        <v>34</v>
      </c>
      <c r="AD22">
        <v>13</v>
      </c>
      <c r="AE22">
        <v>0.54166666666666596</v>
      </c>
    </row>
    <row r="23" spans="1:31" ht="15.5" x14ac:dyDescent="0.35">
      <c r="A23" s="162" t="str">
        <f t="shared" si="0"/>
        <v>Audi San Jose</v>
      </c>
      <c r="B23" s="162" t="str">
        <f t="shared" si="1"/>
        <v>Audi San Jose</v>
      </c>
      <c r="C23" s="173" t="s">
        <v>70</v>
      </c>
      <c r="D23" s="173" t="s">
        <v>185</v>
      </c>
      <c r="E23" s="173" t="s">
        <v>154</v>
      </c>
      <c r="F23" s="173">
        <v>69</v>
      </c>
      <c r="G23" s="173">
        <v>0</v>
      </c>
      <c r="H23" s="173">
        <v>0</v>
      </c>
      <c r="I23" s="173">
        <v>69</v>
      </c>
      <c r="J23" s="173">
        <v>53</v>
      </c>
      <c r="K23" s="173">
        <v>0.76811594202898503</v>
      </c>
      <c r="L23" s="173">
        <v>12</v>
      </c>
      <c r="M23" s="173">
        <v>0.17391304347826</v>
      </c>
      <c r="N23" s="173">
        <v>11</v>
      </c>
      <c r="O23" s="173">
        <v>0.91666666666666596</v>
      </c>
      <c r="P23" s="173">
        <v>0</v>
      </c>
      <c r="Q23" s="173">
        <v>0</v>
      </c>
      <c r="R23" s="173">
        <v>16</v>
      </c>
      <c r="S23" s="173">
        <v>0.231884057971014</v>
      </c>
      <c r="T23" s="173">
        <v>15</v>
      </c>
      <c r="U23" s="173">
        <v>0.217391304347826</v>
      </c>
      <c r="V23" s="173">
        <v>7</v>
      </c>
      <c r="W23" s="173">
        <v>0.101449275362318</v>
      </c>
      <c r="X23" s="173">
        <v>7</v>
      </c>
      <c r="Y23" s="179">
        <v>7</v>
      </c>
      <c r="Z23" s="173">
        <v>0.101449275362318</v>
      </c>
      <c r="AA23" s="173">
        <v>-1742.42857142857</v>
      </c>
      <c r="AB23" s="173">
        <v>1243</v>
      </c>
      <c r="AC23" s="173">
        <v>-499.28571428571399</v>
      </c>
      <c r="AD23">
        <v>18</v>
      </c>
      <c r="AE23">
        <v>0.26086956521739102</v>
      </c>
    </row>
    <row r="24" spans="1:31" ht="15.5" x14ac:dyDescent="0.35">
      <c r="A24" s="162" t="str">
        <f t="shared" si="0"/>
        <v>Audi San Jose</v>
      </c>
      <c r="B24" s="162" t="str">
        <f t="shared" si="1"/>
        <v/>
      </c>
      <c r="C24" s="173" t="s">
        <v>30</v>
      </c>
      <c r="D24" s="173"/>
      <c r="E24" s="173" t="s">
        <v>187</v>
      </c>
      <c r="F24" s="173">
        <v>47</v>
      </c>
      <c r="G24" s="173">
        <v>0</v>
      </c>
      <c r="H24" s="173">
        <v>0</v>
      </c>
      <c r="I24" s="173">
        <v>47</v>
      </c>
      <c r="J24" s="173">
        <v>35</v>
      </c>
      <c r="K24" s="173">
        <v>0.74468085106382897</v>
      </c>
      <c r="L24" s="173">
        <v>6</v>
      </c>
      <c r="M24" s="173">
        <v>0.12765957446808501</v>
      </c>
      <c r="N24" s="173">
        <v>5</v>
      </c>
      <c r="O24" s="173">
        <v>0.83333333333333304</v>
      </c>
      <c r="P24" s="173">
        <v>0</v>
      </c>
      <c r="Q24" s="173">
        <v>0</v>
      </c>
      <c r="R24" s="173">
        <v>6</v>
      </c>
      <c r="S24" s="173">
        <v>0.12765957446808501</v>
      </c>
      <c r="T24" s="173">
        <v>7</v>
      </c>
      <c r="U24" s="173">
        <v>0.14893617021276501</v>
      </c>
      <c r="V24" s="173">
        <v>2</v>
      </c>
      <c r="W24" s="173">
        <v>4.2553191489361701E-2</v>
      </c>
      <c r="X24" s="173">
        <v>2</v>
      </c>
      <c r="Y24" s="179">
        <v>2</v>
      </c>
      <c r="Z24" s="173">
        <v>4.2553191489361701E-2</v>
      </c>
      <c r="AA24" s="173">
        <v>342.5</v>
      </c>
      <c r="AB24" s="173">
        <v>14.5</v>
      </c>
      <c r="AC24" s="173">
        <v>357</v>
      </c>
      <c r="AD24">
        <v>14</v>
      </c>
      <c r="AE24">
        <v>0.29787234042553101</v>
      </c>
    </row>
    <row r="25" spans="1:31" ht="15.5" x14ac:dyDescent="0.35">
      <c r="A25" s="162" t="str">
        <f t="shared" si="0"/>
        <v>Audi San Jose</v>
      </c>
      <c r="B25" s="162" t="str">
        <f t="shared" si="1"/>
        <v/>
      </c>
      <c r="C25" s="173" t="s">
        <v>30</v>
      </c>
      <c r="D25" s="173"/>
      <c r="E25" s="173" t="s">
        <v>186</v>
      </c>
      <c r="F25" s="173">
        <v>22</v>
      </c>
      <c r="G25" s="173">
        <v>0</v>
      </c>
      <c r="H25" s="173">
        <v>0</v>
      </c>
      <c r="I25" s="173">
        <v>22</v>
      </c>
      <c r="J25" s="173">
        <v>18</v>
      </c>
      <c r="K25" s="173">
        <v>0.81818181818181801</v>
      </c>
      <c r="L25" s="173">
        <v>6</v>
      </c>
      <c r="M25" s="173">
        <v>0.27272727272727199</v>
      </c>
      <c r="N25" s="173">
        <v>6</v>
      </c>
      <c r="O25" s="173">
        <v>1</v>
      </c>
      <c r="P25" s="173">
        <v>0</v>
      </c>
      <c r="Q25" s="173">
        <v>0</v>
      </c>
      <c r="R25" s="173">
        <v>10</v>
      </c>
      <c r="S25" s="173">
        <v>0.45454545454545398</v>
      </c>
      <c r="T25" s="173">
        <v>8</v>
      </c>
      <c r="U25" s="173">
        <v>0.36363636363636298</v>
      </c>
      <c r="V25" s="173">
        <v>5</v>
      </c>
      <c r="W25" s="173">
        <v>0.22727272727272699</v>
      </c>
      <c r="X25" s="173">
        <v>5</v>
      </c>
      <c r="Y25" s="179">
        <v>5</v>
      </c>
      <c r="Z25" s="173">
        <v>0.22727272727272699</v>
      </c>
      <c r="AA25" s="173">
        <v>-2576.4</v>
      </c>
      <c r="AB25" s="173">
        <v>1734.4</v>
      </c>
      <c r="AC25" s="173">
        <v>-841.8</v>
      </c>
      <c r="AD25">
        <v>4</v>
      </c>
      <c r="AE25">
        <v>0.18181818181818099</v>
      </c>
    </row>
    <row r="26" spans="1:31" ht="15.5" x14ac:dyDescent="0.35">
      <c r="A26" s="162" t="str">
        <f t="shared" si="0"/>
        <v>Audi South Coast</v>
      </c>
      <c r="B26" s="162" t="str">
        <f t="shared" si="1"/>
        <v>Audi South Coast</v>
      </c>
      <c r="C26" s="173" t="s">
        <v>71</v>
      </c>
      <c r="D26" s="173" t="s">
        <v>185</v>
      </c>
      <c r="E26" s="173" t="s">
        <v>154</v>
      </c>
      <c r="F26" s="173">
        <v>49</v>
      </c>
      <c r="G26" s="173">
        <v>1</v>
      </c>
      <c r="H26" s="173">
        <v>2.04081632653061E-2</v>
      </c>
      <c r="I26" s="173">
        <v>48</v>
      </c>
      <c r="J26" s="173">
        <v>22</v>
      </c>
      <c r="K26" s="173">
        <v>0.45833333333333298</v>
      </c>
      <c r="L26" s="173">
        <v>9</v>
      </c>
      <c r="M26" s="173">
        <v>0.1875</v>
      </c>
      <c r="N26" s="173">
        <v>9</v>
      </c>
      <c r="O26" s="173">
        <v>1</v>
      </c>
      <c r="P26" s="173">
        <v>1</v>
      </c>
      <c r="Q26" s="173">
        <v>0.11111111111111099</v>
      </c>
      <c r="R26" s="173">
        <v>12</v>
      </c>
      <c r="S26" s="173">
        <v>0.25</v>
      </c>
      <c r="T26" s="173">
        <v>15</v>
      </c>
      <c r="U26" s="173">
        <v>0.3125</v>
      </c>
      <c r="V26" s="173">
        <v>8</v>
      </c>
      <c r="W26" s="173">
        <v>0.16666666666666599</v>
      </c>
      <c r="X26" s="173">
        <v>8</v>
      </c>
      <c r="Y26" s="179">
        <v>8</v>
      </c>
      <c r="Z26" s="173">
        <v>0.16666666666666599</v>
      </c>
      <c r="AA26" s="173">
        <v>-2739.375</v>
      </c>
      <c r="AB26" s="173">
        <v>4153.375</v>
      </c>
      <c r="AC26" s="173">
        <v>1413.875</v>
      </c>
      <c r="AD26">
        <v>5</v>
      </c>
      <c r="AE26">
        <v>0.10416666666666601</v>
      </c>
    </row>
    <row r="27" spans="1:31" ht="15.5" x14ac:dyDescent="0.35">
      <c r="A27" s="162" t="str">
        <f t="shared" si="0"/>
        <v>Audi South Coast</v>
      </c>
      <c r="B27" s="162" t="str">
        <f t="shared" si="1"/>
        <v/>
      </c>
      <c r="C27" s="173" t="s">
        <v>30</v>
      </c>
      <c r="D27" s="173"/>
      <c r="E27" s="173" t="s">
        <v>186</v>
      </c>
      <c r="F27" s="173">
        <v>42</v>
      </c>
      <c r="G27" s="173">
        <v>1</v>
      </c>
      <c r="H27" s="173">
        <v>2.3809523809523801E-2</v>
      </c>
      <c r="I27" s="173">
        <v>41</v>
      </c>
      <c r="J27" s="173">
        <v>20</v>
      </c>
      <c r="K27" s="173">
        <v>0.48780487804877998</v>
      </c>
      <c r="L27" s="173">
        <v>9</v>
      </c>
      <c r="M27" s="173">
        <v>0.219512195121951</v>
      </c>
      <c r="N27" s="173">
        <v>9</v>
      </c>
      <c r="O27" s="173">
        <v>1</v>
      </c>
      <c r="P27" s="173">
        <v>1</v>
      </c>
      <c r="Q27" s="173">
        <v>0.11111111111111099</v>
      </c>
      <c r="R27" s="173">
        <v>12</v>
      </c>
      <c r="S27" s="173">
        <v>0.292682926829268</v>
      </c>
      <c r="T27" s="173">
        <v>15</v>
      </c>
      <c r="U27" s="173">
        <v>0.36585365853658502</v>
      </c>
      <c r="V27" s="173">
        <v>8</v>
      </c>
      <c r="W27" s="173">
        <v>0.19512195121951201</v>
      </c>
      <c r="X27" s="173">
        <v>8</v>
      </c>
      <c r="Y27" s="179">
        <v>8</v>
      </c>
      <c r="Z27" s="173">
        <v>0.19512195121951201</v>
      </c>
      <c r="AA27" s="173">
        <v>-2739.375</v>
      </c>
      <c r="AB27" s="173">
        <v>4153.375</v>
      </c>
      <c r="AC27" s="173">
        <v>1413.875</v>
      </c>
      <c r="AD27">
        <v>5</v>
      </c>
      <c r="AE27">
        <v>0.12195121951219499</v>
      </c>
    </row>
    <row r="28" spans="1:31" ht="15.5" x14ac:dyDescent="0.35">
      <c r="A28" s="162" t="str">
        <f t="shared" si="0"/>
        <v>Audi South Coast</v>
      </c>
      <c r="B28" s="162" t="str">
        <f t="shared" si="1"/>
        <v/>
      </c>
      <c r="C28" s="173" t="s">
        <v>30</v>
      </c>
      <c r="D28" s="173"/>
      <c r="E28" s="173" t="s">
        <v>187</v>
      </c>
      <c r="F28" s="173">
        <v>7</v>
      </c>
      <c r="G28" s="173">
        <v>0</v>
      </c>
      <c r="H28" s="173">
        <v>0</v>
      </c>
      <c r="I28" s="173">
        <v>7</v>
      </c>
      <c r="J28" s="173">
        <v>2</v>
      </c>
      <c r="K28" s="173">
        <v>0.28571428571428498</v>
      </c>
      <c r="L28" s="173">
        <v>0</v>
      </c>
      <c r="M28" s="173">
        <v>0</v>
      </c>
      <c r="N28" s="173">
        <v>0</v>
      </c>
      <c r="O28" s="174" t="s">
        <v>34</v>
      </c>
      <c r="P28" s="173">
        <v>0</v>
      </c>
      <c r="Q28" s="174" t="s">
        <v>34</v>
      </c>
      <c r="R28" s="173">
        <v>0</v>
      </c>
      <c r="S28" s="173">
        <v>0</v>
      </c>
      <c r="T28" s="173">
        <v>0</v>
      </c>
      <c r="U28" s="173">
        <v>0</v>
      </c>
      <c r="V28" s="173">
        <v>0</v>
      </c>
      <c r="W28" s="173">
        <v>0</v>
      </c>
      <c r="X28" s="173">
        <v>0</v>
      </c>
      <c r="Y28" s="179">
        <v>0</v>
      </c>
      <c r="Z28" s="173">
        <v>0</v>
      </c>
      <c r="AA28" s="174" t="s">
        <v>34</v>
      </c>
      <c r="AB28" s="174" t="s">
        <v>34</v>
      </c>
      <c r="AC28" s="174" t="s">
        <v>34</v>
      </c>
      <c r="AD28">
        <v>0</v>
      </c>
      <c r="AE28">
        <v>0</v>
      </c>
    </row>
    <row r="29" spans="1:31" ht="15.5" x14ac:dyDescent="0.35">
      <c r="A29" s="162" t="str">
        <f t="shared" si="0"/>
        <v>Capitol Acura</v>
      </c>
      <c r="B29" s="162" t="str">
        <f t="shared" si="1"/>
        <v>Capitol Acura</v>
      </c>
      <c r="C29" s="173" t="s">
        <v>79</v>
      </c>
      <c r="D29" s="173" t="s">
        <v>185</v>
      </c>
      <c r="E29" s="173" t="s">
        <v>154</v>
      </c>
      <c r="F29" s="173">
        <v>38</v>
      </c>
      <c r="G29" s="173">
        <v>4</v>
      </c>
      <c r="H29" s="173">
        <v>0.105263157894736</v>
      </c>
      <c r="I29" s="173">
        <v>34</v>
      </c>
      <c r="J29" s="173">
        <v>2</v>
      </c>
      <c r="K29" s="173">
        <v>5.8823529411764698E-2</v>
      </c>
      <c r="L29" s="173">
        <v>3</v>
      </c>
      <c r="M29" s="173">
        <v>8.8235294117646995E-2</v>
      </c>
      <c r="N29" s="173">
        <v>2</v>
      </c>
      <c r="O29" s="174">
        <v>0.66666666666666596</v>
      </c>
      <c r="P29" s="173">
        <v>0</v>
      </c>
      <c r="Q29" s="174">
        <v>0</v>
      </c>
      <c r="R29" s="173">
        <v>4</v>
      </c>
      <c r="S29" s="173">
        <v>0.11764705882352899</v>
      </c>
      <c r="T29" s="173">
        <v>1</v>
      </c>
      <c r="U29" s="173">
        <v>2.94117647058823E-2</v>
      </c>
      <c r="V29" s="173">
        <v>4</v>
      </c>
      <c r="W29" s="173">
        <v>0.11764705882352899</v>
      </c>
      <c r="X29" s="173">
        <v>4</v>
      </c>
      <c r="Y29" s="179">
        <v>4</v>
      </c>
      <c r="Z29" s="173">
        <v>0.11764705882352899</v>
      </c>
      <c r="AA29" s="174">
        <v>-1486.5</v>
      </c>
      <c r="AB29" s="174">
        <v>1606</v>
      </c>
      <c r="AC29" s="174">
        <v>119</v>
      </c>
      <c r="AD29">
        <v>0</v>
      </c>
      <c r="AE29">
        <v>0</v>
      </c>
    </row>
    <row r="30" spans="1:31" ht="15.5" x14ac:dyDescent="0.35">
      <c r="A30" s="162" t="str">
        <f t="shared" si="0"/>
        <v>Capitol Acura</v>
      </c>
      <c r="B30" s="162" t="str">
        <f t="shared" si="1"/>
        <v/>
      </c>
      <c r="C30" s="173" t="s">
        <v>30</v>
      </c>
      <c r="D30" s="173"/>
      <c r="E30" s="173" t="s">
        <v>186</v>
      </c>
      <c r="F30" s="173">
        <v>30</v>
      </c>
      <c r="G30" s="173">
        <v>0</v>
      </c>
      <c r="H30" s="173">
        <v>0</v>
      </c>
      <c r="I30" s="173">
        <v>30</v>
      </c>
      <c r="J30" s="173">
        <v>2</v>
      </c>
      <c r="K30" s="173">
        <v>6.6666666666666596E-2</v>
      </c>
      <c r="L30" s="173">
        <v>2</v>
      </c>
      <c r="M30" s="173">
        <v>6.6666666666666596E-2</v>
      </c>
      <c r="N30" s="173">
        <v>2</v>
      </c>
      <c r="O30" s="174">
        <v>1</v>
      </c>
      <c r="P30" s="173">
        <v>0</v>
      </c>
      <c r="Q30" s="174">
        <v>0</v>
      </c>
      <c r="R30" s="173">
        <v>4</v>
      </c>
      <c r="S30" s="173">
        <v>0.133333333333333</v>
      </c>
      <c r="T30" s="173">
        <v>1</v>
      </c>
      <c r="U30" s="173">
        <v>3.3333333333333298E-2</v>
      </c>
      <c r="V30" s="173">
        <v>4</v>
      </c>
      <c r="W30" s="173">
        <v>0.133333333333333</v>
      </c>
      <c r="X30" s="173">
        <v>4</v>
      </c>
      <c r="Y30" s="179">
        <v>4</v>
      </c>
      <c r="Z30" s="173">
        <v>0.133333333333333</v>
      </c>
      <c r="AA30" s="174">
        <v>-1486.5</v>
      </c>
      <c r="AB30" s="174">
        <v>1606</v>
      </c>
      <c r="AC30" s="174">
        <v>119</v>
      </c>
      <c r="AD30">
        <v>0</v>
      </c>
      <c r="AE30">
        <v>0</v>
      </c>
    </row>
    <row r="31" spans="1:31" ht="15.5" x14ac:dyDescent="0.35">
      <c r="A31" s="162" t="str">
        <f t="shared" si="0"/>
        <v>Capitol Acura</v>
      </c>
      <c r="B31" s="162" t="str">
        <f t="shared" si="1"/>
        <v/>
      </c>
      <c r="C31" s="173" t="s">
        <v>30</v>
      </c>
      <c r="D31" s="173"/>
      <c r="E31" s="173" t="s">
        <v>187</v>
      </c>
      <c r="F31" s="173">
        <v>8</v>
      </c>
      <c r="G31" s="173">
        <v>4</v>
      </c>
      <c r="H31" s="173">
        <v>0.5</v>
      </c>
      <c r="I31" s="173">
        <v>4</v>
      </c>
      <c r="J31" s="173">
        <v>0</v>
      </c>
      <c r="K31" s="173">
        <v>0</v>
      </c>
      <c r="L31" s="173">
        <v>1</v>
      </c>
      <c r="M31" s="173">
        <v>0.25</v>
      </c>
      <c r="N31" s="173">
        <v>0</v>
      </c>
      <c r="O31" s="173">
        <v>0</v>
      </c>
      <c r="P31" s="173">
        <v>0</v>
      </c>
      <c r="Q31" s="173">
        <v>0</v>
      </c>
      <c r="R31" s="173">
        <v>0</v>
      </c>
      <c r="S31" s="173">
        <v>0</v>
      </c>
      <c r="T31" s="173">
        <v>0</v>
      </c>
      <c r="U31" s="173">
        <v>0</v>
      </c>
      <c r="V31" s="173">
        <v>0</v>
      </c>
      <c r="W31" s="173">
        <v>0</v>
      </c>
      <c r="X31" s="173">
        <v>0</v>
      </c>
      <c r="Y31" s="179">
        <v>0</v>
      </c>
      <c r="Z31" s="173">
        <v>0</v>
      </c>
      <c r="AA31" s="173" t="s">
        <v>34</v>
      </c>
      <c r="AB31" s="173" t="s">
        <v>34</v>
      </c>
      <c r="AC31" s="173" t="s">
        <v>34</v>
      </c>
      <c r="AD31">
        <v>0</v>
      </c>
      <c r="AE31">
        <v>0</v>
      </c>
    </row>
    <row r="32" spans="1:31" ht="15.5" x14ac:dyDescent="0.35">
      <c r="A32" s="162" t="str">
        <f t="shared" si="0"/>
        <v>Crevier MINI</v>
      </c>
      <c r="B32" s="162" t="str">
        <f t="shared" si="1"/>
        <v>Crevier MINI</v>
      </c>
      <c r="C32" s="173" t="s">
        <v>82</v>
      </c>
      <c r="D32" s="173" t="s">
        <v>185</v>
      </c>
      <c r="E32" s="173" t="s">
        <v>154</v>
      </c>
      <c r="F32" s="173">
        <v>23</v>
      </c>
      <c r="G32" s="173">
        <v>5</v>
      </c>
      <c r="H32" s="173">
        <v>0.217391304347826</v>
      </c>
      <c r="I32" s="173">
        <v>18</v>
      </c>
      <c r="J32" s="173">
        <v>14</v>
      </c>
      <c r="K32" s="173">
        <v>0.77777777777777701</v>
      </c>
      <c r="L32" s="173">
        <v>6</v>
      </c>
      <c r="M32" s="173">
        <v>0.33333333333333298</v>
      </c>
      <c r="N32" s="173">
        <v>4</v>
      </c>
      <c r="O32" s="173">
        <v>0.66666666666666596</v>
      </c>
      <c r="P32" s="173">
        <v>0</v>
      </c>
      <c r="Q32" s="173">
        <v>0</v>
      </c>
      <c r="R32" s="173">
        <v>6</v>
      </c>
      <c r="S32" s="173">
        <v>0.33333333333333298</v>
      </c>
      <c r="T32" s="173">
        <v>8</v>
      </c>
      <c r="U32" s="173">
        <v>0.44444444444444398</v>
      </c>
      <c r="V32" s="173">
        <v>5</v>
      </c>
      <c r="W32" s="173">
        <v>0.27777777777777701</v>
      </c>
      <c r="X32" s="173">
        <v>4</v>
      </c>
      <c r="Y32" s="179">
        <v>4</v>
      </c>
      <c r="Z32" s="173">
        <v>0.22222222222222199</v>
      </c>
      <c r="AA32" s="173">
        <v>-902.75</v>
      </c>
      <c r="AB32" s="173">
        <v>2134.25</v>
      </c>
      <c r="AC32" s="173">
        <v>1231.25</v>
      </c>
      <c r="AD32">
        <v>3</v>
      </c>
      <c r="AE32">
        <v>0.16666666666666599</v>
      </c>
    </row>
    <row r="33" spans="1:31" ht="15.5" x14ac:dyDescent="0.35">
      <c r="A33" s="162" t="str">
        <f t="shared" si="0"/>
        <v>Crevier MINI</v>
      </c>
      <c r="B33" s="162" t="str">
        <f t="shared" si="1"/>
        <v/>
      </c>
      <c r="C33" s="173" t="s">
        <v>30</v>
      </c>
      <c r="D33" s="173"/>
      <c r="E33" s="173" t="s">
        <v>186</v>
      </c>
      <c r="F33" s="173">
        <v>15</v>
      </c>
      <c r="G33" s="173">
        <v>0</v>
      </c>
      <c r="H33" s="173">
        <v>0</v>
      </c>
      <c r="I33" s="173">
        <v>15</v>
      </c>
      <c r="J33" s="173">
        <v>13</v>
      </c>
      <c r="K33" s="173">
        <v>0.86666666666666603</v>
      </c>
      <c r="L33" s="173">
        <v>6</v>
      </c>
      <c r="M33" s="173">
        <v>0.4</v>
      </c>
      <c r="N33" s="173">
        <v>4</v>
      </c>
      <c r="O33" s="173">
        <v>0.66666666666666596</v>
      </c>
      <c r="P33" s="173">
        <v>0</v>
      </c>
      <c r="Q33" s="173">
        <v>0</v>
      </c>
      <c r="R33" s="173">
        <v>6</v>
      </c>
      <c r="S33" s="173">
        <v>0.4</v>
      </c>
      <c r="T33" s="173">
        <v>8</v>
      </c>
      <c r="U33" s="173">
        <v>0.53333333333333299</v>
      </c>
      <c r="V33" s="173">
        <v>5</v>
      </c>
      <c r="W33" s="173">
        <v>0.33333333333333298</v>
      </c>
      <c r="X33" s="173">
        <v>4</v>
      </c>
      <c r="Y33" s="179">
        <v>4</v>
      </c>
      <c r="Z33" s="173">
        <v>0.266666666666666</v>
      </c>
      <c r="AA33" s="173">
        <v>-902.75</v>
      </c>
      <c r="AB33" s="173">
        <v>2134.25</v>
      </c>
      <c r="AC33" s="173">
        <v>1231.25</v>
      </c>
      <c r="AD33">
        <v>2</v>
      </c>
      <c r="AE33">
        <v>0.133333333333333</v>
      </c>
    </row>
    <row r="34" spans="1:31" ht="15.5" x14ac:dyDescent="0.35">
      <c r="A34" s="162" t="str">
        <f t="shared" si="0"/>
        <v>Crevier MINI</v>
      </c>
      <c r="B34" s="162" t="str">
        <f t="shared" si="1"/>
        <v/>
      </c>
      <c r="C34" s="173" t="s">
        <v>30</v>
      </c>
      <c r="D34" s="173"/>
      <c r="E34" s="173" t="s">
        <v>187</v>
      </c>
      <c r="F34" s="173">
        <v>8</v>
      </c>
      <c r="G34" s="173">
        <v>5</v>
      </c>
      <c r="H34" s="173">
        <v>0.625</v>
      </c>
      <c r="I34" s="173">
        <v>3</v>
      </c>
      <c r="J34" s="173">
        <v>1</v>
      </c>
      <c r="K34" s="173">
        <v>0.33333333333333298</v>
      </c>
      <c r="L34" s="173">
        <v>0</v>
      </c>
      <c r="M34" s="173">
        <v>0</v>
      </c>
      <c r="N34" s="173">
        <v>0</v>
      </c>
      <c r="O34" s="173" t="s">
        <v>34</v>
      </c>
      <c r="P34" s="173">
        <v>0</v>
      </c>
      <c r="Q34" s="173" t="s">
        <v>34</v>
      </c>
      <c r="R34" s="173">
        <v>0</v>
      </c>
      <c r="S34" s="173">
        <v>0</v>
      </c>
      <c r="T34" s="173">
        <v>0</v>
      </c>
      <c r="U34" s="173">
        <v>0</v>
      </c>
      <c r="V34" s="173">
        <v>0</v>
      </c>
      <c r="W34" s="173">
        <v>0</v>
      </c>
      <c r="X34" s="173">
        <v>0</v>
      </c>
      <c r="Y34" s="179">
        <v>0</v>
      </c>
      <c r="Z34" s="173">
        <v>0</v>
      </c>
      <c r="AA34" s="173" t="s">
        <v>34</v>
      </c>
      <c r="AB34" s="173" t="s">
        <v>34</v>
      </c>
      <c r="AC34" s="173" t="s">
        <v>34</v>
      </c>
      <c r="AD34">
        <v>1</v>
      </c>
      <c r="AE34">
        <v>0.33333333333333298</v>
      </c>
    </row>
    <row r="35" spans="1:31" ht="15.5" x14ac:dyDescent="0.35">
      <c r="A35" s="162" t="str">
        <f t="shared" si="0"/>
        <v>Mazda of Escondido</v>
      </c>
      <c r="B35" s="162" t="str">
        <f t="shared" si="1"/>
        <v>Mazda of Escondido</v>
      </c>
      <c r="C35" s="173" t="s">
        <v>102</v>
      </c>
      <c r="D35" s="173" t="s">
        <v>185</v>
      </c>
      <c r="E35" s="173" t="s">
        <v>154</v>
      </c>
      <c r="F35" s="173">
        <v>66</v>
      </c>
      <c r="G35" s="173">
        <v>2</v>
      </c>
      <c r="H35" s="173">
        <v>3.03030303030303E-2</v>
      </c>
      <c r="I35" s="173">
        <v>64</v>
      </c>
      <c r="J35" s="173">
        <v>30</v>
      </c>
      <c r="K35" s="173">
        <v>0.46875</v>
      </c>
      <c r="L35" s="173">
        <v>9</v>
      </c>
      <c r="M35" s="173">
        <v>0.140625</v>
      </c>
      <c r="N35" s="173">
        <v>3</v>
      </c>
      <c r="O35" s="173">
        <v>0.33333333333333298</v>
      </c>
      <c r="P35" s="173">
        <v>2</v>
      </c>
      <c r="Q35" s="173">
        <v>0.22222222222222199</v>
      </c>
      <c r="R35" s="173">
        <v>11</v>
      </c>
      <c r="S35" s="173">
        <v>0.171875</v>
      </c>
      <c r="T35" s="173">
        <v>20</v>
      </c>
      <c r="U35" s="173">
        <v>0.3125</v>
      </c>
      <c r="V35" s="173">
        <v>7</v>
      </c>
      <c r="W35" s="173">
        <v>0.109375</v>
      </c>
      <c r="X35" s="173">
        <v>7</v>
      </c>
      <c r="Y35" s="179">
        <v>7</v>
      </c>
      <c r="Z35" s="173">
        <v>0.109375</v>
      </c>
      <c r="AA35" s="173">
        <v>-2398</v>
      </c>
      <c r="AB35" s="173">
        <v>1698</v>
      </c>
      <c r="AC35" s="173">
        <v>-700</v>
      </c>
      <c r="AD35">
        <v>5</v>
      </c>
      <c r="AE35">
        <v>7.8125E-2</v>
      </c>
    </row>
    <row r="36" spans="1:31" x14ac:dyDescent="0.35">
      <c r="A36" s="162" t="str">
        <f t="shared" si="0"/>
        <v>Mazda of Escondido</v>
      </c>
      <c r="B36" s="162" t="str">
        <f t="shared" si="1"/>
        <v/>
      </c>
      <c r="C36" s="173" t="s">
        <v>30</v>
      </c>
      <c r="D36" s="173"/>
      <c r="E36" s="173" t="s">
        <v>186</v>
      </c>
      <c r="F36" s="173">
        <v>63</v>
      </c>
      <c r="G36" s="173">
        <v>0</v>
      </c>
      <c r="H36" s="173">
        <v>0</v>
      </c>
      <c r="I36" s="173">
        <v>63</v>
      </c>
      <c r="J36" s="173">
        <v>30</v>
      </c>
      <c r="K36" s="173">
        <v>0.476190476190476</v>
      </c>
      <c r="L36" s="173">
        <v>9</v>
      </c>
      <c r="M36" s="173">
        <v>0.14285714285714199</v>
      </c>
      <c r="N36" s="173">
        <v>3</v>
      </c>
      <c r="O36" s="174">
        <v>0.33333333333333298</v>
      </c>
      <c r="P36" s="173">
        <v>2</v>
      </c>
      <c r="Q36" s="174">
        <v>0.22222222222222199</v>
      </c>
      <c r="R36" s="173">
        <v>11</v>
      </c>
      <c r="S36" s="173">
        <v>0.17460317460317401</v>
      </c>
      <c r="T36" s="173">
        <v>20</v>
      </c>
      <c r="U36" s="173">
        <v>0.317460317460317</v>
      </c>
      <c r="V36" s="173">
        <v>7</v>
      </c>
      <c r="W36" s="173">
        <v>0.11111111111111099</v>
      </c>
      <c r="X36" s="173">
        <v>7</v>
      </c>
      <c r="Y36" s="179">
        <v>7</v>
      </c>
      <c r="Z36" s="173">
        <v>0.11111111111111099</v>
      </c>
      <c r="AA36" s="174">
        <v>-2398</v>
      </c>
      <c r="AB36" s="174">
        <v>1698</v>
      </c>
      <c r="AC36" s="174">
        <v>-700</v>
      </c>
      <c r="AD36" s="162">
        <v>5</v>
      </c>
      <c r="AE36" s="162">
        <v>7.9365079365079305E-2</v>
      </c>
    </row>
    <row r="37" spans="1:31" x14ac:dyDescent="0.35">
      <c r="A37" s="162" t="str">
        <f t="shared" si="0"/>
        <v>Mazda of Escondido</v>
      </c>
      <c r="B37" s="162" t="str">
        <f t="shared" si="1"/>
        <v/>
      </c>
      <c r="C37" s="173" t="s">
        <v>30</v>
      </c>
      <c r="D37" s="173"/>
      <c r="E37" s="173" t="s">
        <v>187</v>
      </c>
      <c r="F37" s="173">
        <v>3</v>
      </c>
      <c r="G37" s="173">
        <v>2</v>
      </c>
      <c r="H37" s="173">
        <v>0.66666666666666596</v>
      </c>
      <c r="I37" s="173">
        <v>1</v>
      </c>
      <c r="J37" s="173">
        <v>0</v>
      </c>
      <c r="K37" s="173">
        <v>0</v>
      </c>
      <c r="L37" s="173">
        <v>0</v>
      </c>
      <c r="M37" s="173">
        <v>0</v>
      </c>
      <c r="N37" s="173">
        <v>0</v>
      </c>
      <c r="O37" s="173" t="s">
        <v>34</v>
      </c>
      <c r="P37" s="173">
        <v>0</v>
      </c>
      <c r="Q37" s="173" t="s">
        <v>34</v>
      </c>
      <c r="R37" s="173">
        <v>0</v>
      </c>
      <c r="S37" s="173">
        <v>0</v>
      </c>
      <c r="T37" s="173">
        <v>0</v>
      </c>
      <c r="U37" s="173">
        <v>0</v>
      </c>
      <c r="V37" s="173">
        <v>0</v>
      </c>
      <c r="W37" s="173">
        <v>0</v>
      </c>
      <c r="X37" s="173">
        <v>0</v>
      </c>
      <c r="Y37" s="179">
        <v>0</v>
      </c>
      <c r="Z37" s="173">
        <v>0</v>
      </c>
      <c r="AA37" s="173" t="s">
        <v>34</v>
      </c>
      <c r="AB37" s="173" t="s">
        <v>34</v>
      </c>
      <c r="AC37" s="173" t="s">
        <v>34</v>
      </c>
      <c r="AD37" s="162">
        <v>0</v>
      </c>
      <c r="AE37" s="162">
        <v>0</v>
      </c>
    </row>
    <row r="38" spans="1:31" x14ac:dyDescent="0.35">
      <c r="A38" s="162" t="str">
        <f t="shared" si="0"/>
        <v>Mercedes-Benz of Chandler</v>
      </c>
      <c r="B38" s="162" t="str">
        <f t="shared" si="1"/>
        <v>Mercedes-Benz of Chandler</v>
      </c>
      <c r="C38" s="173" t="s">
        <v>103</v>
      </c>
      <c r="D38" s="173" t="s">
        <v>185</v>
      </c>
      <c r="E38" s="173" t="s">
        <v>154</v>
      </c>
      <c r="F38" s="173">
        <v>87</v>
      </c>
      <c r="G38" s="173">
        <v>2</v>
      </c>
      <c r="H38" s="173">
        <v>2.2988505747126398E-2</v>
      </c>
      <c r="I38" s="173">
        <v>85</v>
      </c>
      <c r="J38" s="173">
        <v>36</v>
      </c>
      <c r="K38" s="173">
        <v>0.42352941176470499</v>
      </c>
      <c r="L38" s="173">
        <v>7</v>
      </c>
      <c r="M38" s="173">
        <v>8.2352941176470504E-2</v>
      </c>
      <c r="N38" s="173">
        <v>6</v>
      </c>
      <c r="O38" s="173">
        <v>0.85714285714285698</v>
      </c>
      <c r="P38" s="173">
        <v>1</v>
      </c>
      <c r="Q38" s="173">
        <v>0.14285714285714199</v>
      </c>
      <c r="R38" s="173">
        <v>12</v>
      </c>
      <c r="S38" s="173">
        <v>0.14117647058823499</v>
      </c>
      <c r="T38" s="173">
        <v>22</v>
      </c>
      <c r="U38" s="173">
        <v>0.25882352941176401</v>
      </c>
      <c r="V38" s="173">
        <v>9</v>
      </c>
      <c r="W38" s="173">
        <v>0.105882352941176</v>
      </c>
      <c r="X38" s="173">
        <v>8</v>
      </c>
      <c r="Y38" s="179">
        <v>8</v>
      </c>
      <c r="Z38" s="173">
        <v>9.41176470588235E-2</v>
      </c>
      <c r="AA38" s="173">
        <v>-3089.75</v>
      </c>
      <c r="AB38" s="173">
        <v>2556.625</v>
      </c>
      <c r="AC38" s="173">
        <v>-533.5</v>
      </c>
      <c r="AD38" s="162">
        <v>19</v>
      </c>
      <c r="AE38" s="162">
        <v>0.223529411764705</v>
      </c>
    </row>
    <row r="39" spans="1:31" x14ac:dyDescent="0.35">
      <c r="A39" s="162" t="str">
        <f t="shared" si="0"/>
        <v>Mercedes-Benz of Chandler</v>
      </c>
      <c r="B39" s="162" t="str">
        <f t="shared" si="1"/>
        <v/>
      </c>
      <c r="C39" s="173" t="s">
        <v>30</v>
      </c>
      <c r="D39" s="173"/>
      <c r="E39" s="173" t="s">
        <v>186</v>
      </c>
      <c r="F39" s="173">
        <v>73</v>
      </c>
      <c r="G39" s="173">
        <v>1</v>
      </c>
      <c r="H39" s="173">
        <v>1.3698630136986301E-2</v>
      </c>
      <c r="I39" s="173">
        <v>72</v>
      </c>
      <c r="J39" s="173">
        <v>35</v>
      </c>
      <c r="K39" s="173">
        <v>0.48611111111111099</v>
      </c>
      <c r="L39" s="173">
        <v>7</v>
      </c>
      <c r="M39" s="173">
        <v>9.7222222222222196E-2</v>
      </c>
      <c r="N39" s="173">
        <v>6</v>
      </c>
      <c r="O39" s="174">
        <v>0.85714285714285698</v>
      </c>
      <c r="P39" s="173">
        <v>1</v>
      </c>
      <c r="Q39" s="174">
        <v>0.14285714285714199</v>
      </c>
      <c r="R39" s="173">
        <v>12</v>
      </c>
      <c r="S39" s="173">
        <v>0.16666666666666599</v>
      </c>
      <c r="T39" s="173">
        <v>22</v>
      </c>
      <c r="U39" s="173">
        <v>0.30555555555555503</v>
      </c>
      <c r="V39" s="173">
        <v>9</v>
      </c>
      <c r="W39" s="173">
        <v>0.125</v>
      </c>
      <c r="X39" s="173">
        <v>8</v>
      </c>
      <c r="Y39" s="179">
        <v>8</v>
      </c>
      <c r="Z39" s="173">
        <v>0.11111111111111099</v>
      </c>
      <c r="AA39" s="174">
        <v>-3089.75</v>
      </c>
      <c r="AB39" s="174">
        <v>2556.625</v>
      </c>
      <c r="AC39" s="174">
        <v>-533.5</v>
      </c>
      <c r="AD39" s="162">
        <v>16</v>
      </c>
      <c r="AE39" s="162">
        <v>0.22222222222222199</v>
      </c>
    </row>
    <row r="40" spans="1:31" x14ac:dyDescent="0.35">
      <c r="A40" s="162" t="str">
        <f t="shared" si="0"/>
        <v>Mercedes-Benz of Chandler</v>
      </c>
      <c r="B40" s="162" t="str">
        <f t="shared" si="1"/>
        <v/>
      </c>
      <c r="C40" s="173" t="s">
        <v>30</v>
      </c>
      <c r="D40" s="173"/>
      <c r="E40" s="173" t="s">
        <v>187</v>
      </c>
      <c r="F40" s="173">
        <v>14</v>
      </c>
      <c r="G40" s="173">
        <v>1</v>
      </c>
      <c r="H40" s="173">
        <v>7.1428571428571397E-2</v>
      </c>
      <c r="I40" s="173">
        <v>13</v>
      </c>
      <c r="J40" s="173">
        <v>1</v>
      </c>
      <c r="K40" s="173">
        <v>7.69230769230769E-2</v>
      </c>
      <c r="L40" s="173">
        <v>0</v>
      </c>
      <c r="M40" s="173">
        <v>0</v>
      </c>
      <c r="N40" s="173">
        <v>0</v>
      </c>
      <c r="O40" s="174" t="s">
        <v>34</v>
      </c>
      <c r="P40" s="173">
        <v>0</v>
      </c>
      <c r="Q40" s="174" t="s">
        <v>34</v>
      </c>
      <c r="R40" s="173">
        <v>0</v>
      </c>
      <c r="S40" s="173">
        <v>0</v>
      </c>
      <c r="T40" s="173">
        <v>0</v>
      </c>
      <c r="U40" s="173">
        <v>0</v>
      </c>
      <c r="V40" s="173">
        <v>0</v>
      </c>
      <c r="W40" s="173">
        <v>0</v>
      </c>
      <c r="X40" s="173">
        <v>0</v>
      </c>
      <c r="Y40" s="179">
        <v>0</v>
      </c>
      <c r="Z40" s="173">
        <v>0</v>
      </c>
      <c r="AA40" s="174" t="s">
        <v>34</v>
      </c>
      <c r="AB40" s="174" t="s">
        <v>34</v>
      </c>
      <c r="AC40" s="174" t="s">
        <v>34</v>
      </c>
      <c r="AD40" s="162">
        <v>3</v>
      </c>
      <c r="AE40" s="162">
        <v>0.23076923076923</v>
      </c>
    </row>
    <row r="41" spans="1:31" x14ac:dyDescent="0.35">
      <c r="A41" s="162" t="str">
        <f t="shared" si="0"/>
        <v>Mercedes-Benz of Greenwich</v>
      </c>
      <c r="B41" s="162" t="str">
        <f t="shared" si="1"/>
        <v>Mercedes-Benz of Greenwich</v>
      </c>
      <c r="C41" s="173" t="s">
        <v>189</v>
      </c>
      <c r="D41" s="173" t="s">
        <v>185</v>
      </c>
      <c r="E41" s="173" t="s">
        <v>154</v>
      </c>
      <c r="F41" s="173">
        <v>27</v>
      </c>
      <c r="G41" s="173">
        <v>5</v>
      </c>
      <c r="H41" s="173">
        <v>0.18518518518518501</v>
      </c>
      <c r="I41" s="173">
        <v>22</v>
      </c>
      <c r="J41" s="173">
        <v>17</v>
      </c>
      <c r="K41" s="173">
        <v>0.77272727272727204</v>
      </c>
      <c r="L41" s="173">
        <v>3</v>
      </c>
      <c r="M41" s="173">
        <v>0.13636363636363599</v>
      </c>
      <c r="N41" s="173">
        <v>2</v>
      </c>
      <c r="O41" s="174">
        <v>0.66666666666666596</v>
      </c>
      <c r="P41" s="173">
        <v>2</v>
      </c>
      <c r="Q41" s="174">
        <v>0.66666666666666596</v>
      </c>
      <c r="R41" s="173">
        <v>3</v>
      </c>
      <c r="S41" s="173">
        <v>0.13636363636363599</v>
      </c>
      <c r="T41" s="173">
        <v>5</v>
      </c>
      <c r="U41" s="173">
        <v>0.22727272727272699</v>
      </c>
      <c r="V41" s="173">
        <v>3</v>
      </c>
      <c r="W41" s="173">
        <v>0.13636363636363599</v>
      </c>
      <c r="X41" s="173">
        <v>3</v>
      </c>
      <c r="Y41" s="179">
        <v>3</v>
      </c>
      <c r="Z41" s="173">
        <v>0.13636363636363599</v>
      </c>
      <c r="AA41" s="173">
        <v>-2713</v>
      </c>
      <c r="AB41" s="173">
        <v>2202.3333333333298</v>
      </c>
      <c r="AC41" s="173">
        <v>-510.33333333333297</v>
      </c>
      <c r="AD41" s="162">
        <v>7</v>
      </c>
      <c r="AE41" s="162">
        <v>0.31818181818181801</v>
      </c>
    </row>
    <row r="42" spans="1:31" x14ac:dyDescent="0.35">
      <c r="A42" s="162" t="str">
        <f t="shared" si="0"/>
        <v>Mercedes-Benz of Greenwich</v>
      </c>
      <c r="B42" s="162" t="str">
        <f t="shared" si="1"/>
        <v/>
      </c>
      <c r="C42" s="173" t="s">
        <v>30</v>
      </c>
      <c r="D42" s="173"/>
      <c r="E42" s="173" t="s">
        <v>187</v>
      </c>
      <c r="F42" s="173">
        <v>19</v>
      </c>
      <c r="G42" s="173">
        <v>5</v>
      </c>
      <c r="H42" s="173">
        <v>0.26315789473684198</v>
      </c>
      <c r="I42" s="173">
        <v>14</v>
      </c>
      <c r="J42" s="173">
        <v>10</v>
      </c>
      <c r="K42" s="173">
        <v>0.71428571428571397</v>
      </c>
      <c r="L42" s="173">
        <v>0</v>
      </c>
      <c r="M42" s="173">
        <v>0</v>
      </c>
      <c r="N42" s="173">
        <v>0</v>
      </c>
      <c r="O42" s="174" t="s">
        <v>34</v>
      </c>
      <c r="P42" s="173">
        <v>0</v>
      </c>
      <c r="Q42" s="174" t="s">
        <v>34</v>
      </c>
      <c r="R42" s="173">
        <v>1</v>
      </c>
      <c r="S42" s="173">
        <v>7.1428571428571397E-2</v>
      </c>
      <c r="T42" s="173">
        <v>2</v>
      </c>
      <c r="U42" s="173">
        <v>0.14285714285714199</v>
      </c>
      <c r="V42" s="173">
        <v>1</v>
      </c>
      <c r="W42" s="173">
        <v>7.1428571428571397E-2</v>
      </c>
      <c r="X42" s="173">
        <v>1</v>
      </c>
      <c r="Y42" s="179">
        <v>1</v>
      </c>
      <c r="Z42" s="173">
        <v>7.1428571428571397E-2</v>
      </c>
      <c r="AA42" s="173">
        <v>-4760</v>
      </c>
      <c r="AB42" s="173">
        <v>2901</v>
      </c>
      <c r="AC42" s="173">
        <v>-1859</v>
      </c>
      <c r="AD42" s="162">
        <v>6</v>
      </c>
      <c r="AE42" s="162">
        <v>0.42857142857142799</v>
      </c>
    </row>
    <row r="43" spans="1:31" x14ac:dyDescent="0.35">
      <c r="A43" s="162" t="str">
        <f t="shared" si="0"/>
        <v>Mercedes-Benz of Greenwich</v>
      </c>
      <c r="B43" s="162" t="str">
        <f t="shared" si="1"/>
        <v/>
      </c>
      <c r="C43" s="162" t="s">
        <v>30</v>
      </c>
      <c r="E43" s="162" t="s">
        <v>186</v>
      </c>
      <c r="F43" s="162">
        <v>8</v>
      </c>
      <c r="G43" s="162">
        <v>0</v>
      </c>
      <c r="H43" s="162">
        <v>0</v>
      </c>
      <c r="I43" s="162">
        <v>8</v>
      </c>
      <c r="J43" s="162">
        <v>7</v>
      </c>
      <c r="K43" s="162">
        <v>0.875</v>
      </c>
      <c r="L43" s="162">
        <v>3</v>
      </c>
      <c r="M43" s="162">
        <v>0.375</v>
      </c>
      <c r="N43" s="162">
        <v>2</v>
      </c>
      <c r="O43" s="162">
        <v>0.66666666666666596</v>
      </c>
      <c r="P43" s="162">
        <v>2</v>
      </c>
      <c r="Q43" s="162">
        <v>0.66666666666666596</v>
      </c>
      <c r="R43" s="162">
        <v>2</v>
      </c>
      <c r="S43" s="162">
        <v>0.25</v>
      </c>
      <c r="T43" s="162">
        <v>3</v>
      </c>
      <c r="U43" s="162">
        <v>0.375</v>
      </c>
      <c r="V43" s="162">
        <v>2</v>
      </c>
      <c r="W43" s="162">
        <v>0.25</v>
      </c>
      <c r="X43" s="162">
        <v>2</v>
      </c>
      <c r="Y43" s="180">
        <v>2</v>
      </c>
      <c r="Z43" s="162">
        <v>0.25</v>
      </c>
      <c r="AA43" s="162">
        <v>-1689.5</v>
      </c>
      <c r="AB43" s="162">
        <v>1853</v>
      </c>
      <c r="AC43" s="162">
        <v>164</v>
      </c>
      <c r="AD43" s="162">
        <v>1</v>
      </c>
      <c r="AE43" s="162">
        <v>0.125</v>
      </c>
    </row>
    <row r="44" spans="1:31" x14ac:dyDescent="0.35">
      <c r="A44" s="162" t="str">
        <f t="shared" si="0"/>
        <v>Mercedes-Benz of North Scottsdale</v>
      </c>
      <c r="B44" s="162" t="str">
        <f t="shared" si="1"/>
        <v>Mercedes-Benz of North Scottsdale</v>
      </c>
      <c r="C44" s="162" t="s">
        <v>104</v>
      </c>
      <c r="D44" s="162" t="s">
        <v>185</v>
      </c>
      <c r="E44" s="162" t="s">
        <v>154</v>
      </c>
      <c r="F44" s="162">
        <v>284</v>
      </c>
      <c r="G44" s="162">
        <v>21</v>
      </c>
      <c r="H44" s="162">
        <v>7.3943661971830901E-2</v>
      </c>
      <c r="I44" s="162">
        <v>263</v>
      </c>
      <c r="J44" s="162">
        <v>115</v>
      </c>
      <c r="K44" s="162">
        <v>0.43726235741444802</v>
      </c>
      <c r="L44" s="162">
        <v>37</v>
      </c>
      <c r="M44" s="162">
        <v>0.14068441064638701</v>
      </c>
      <c r="N44" s="162">
        <v>23</v>
      </c>
      <c r="O44" s="162">
        <v>0.62162162162162105</v>
      </c>
      <c r="P44" s="162">
        <v>1</v>
      </c>
      <c r="Q44" s="162">
        <v>2.7027027027027001E-2</v>
      </c>
      <c r="R44" s="162">
        <v>39</v>
      </c>
      <c r="S44" s="162">
        <v>0.14828897338402999</v>
      </c>
      <c r="T44" s="162">
        <v>65</v>
      </c>
      <c r="U44" s="162">
        <v>0.24714828897338401</v>
      </c>
      <c r="V44" s="162">
        <v>29</v>
      </c>
      <c r="W44" s="162">
        <v>0.110266159695817</v>
      </c>
      <c r="X44" s="162">
        <v>26</v>
      </c>
      <c r="Y44" s="180">
        <v>26</v>
      </c>
      <c r="Z44" s="162">
        <v>9.8859315589353597E-2</v>
      </c>
      <c r="AA44" s="162">
        <v>1384.3461538461499</v>
      </c>
      <c r="AB44" s="162">
        <v>3725.5</v>
      </c>
      <c r="AC44" s="162">
        <v>5110</v>
      </c>
      <c r="AD44" s="162">
        <v>31</v>
      </c>
      <c r="AE44" s="162">
        <v>0.11787072243346</v>
      </c>
    </row>
    <row r="45" spans="1:31" x14ac:dyDescent="0.35">
      <c r="A45" s="162" t="str">
        <f t="shared" si="0"/>
        <v>Mercedes-Benz of North Scottsdale</v>
      </c>
      <c r="B45" s="162" t="str">
        <f t="shared" si="1"/>
        <v/>
      </c>
      <c r="C45" s="162" t="s">
        <v>30</v>
      </c>
      <c r="E45" s="162" t="s">
        <v>186</v>
      </c>
      <c r="F45" s="162">
        <v>266</v>
      </c>
      <c r="G45" s="162">
        <v>14</v>
      </c>
      <c r="H45" s="162">
        <v>5.2631578947368397E-2</v>
      </c>
      <c r="I45" s="162">
        <v>252</v>
      </c>
      <c r="J45" s="162">
        <v>108</v>
      </c>
      <c r="K45" s="162">
        <v>0.42857142857142799</v>
      </c>
      <c r="L45" s="162">
        <v>37</v>
      </c>
      <c r="M45" s="162">
        <v>0.146825396825396</v>
      </c>
      <c r="N45" s="162">
        <v>23</v>
      </c>
      <c r="O45" s="162">
        <v>0.62162162162162105</v>
      </c>
      <c r="P45" s="162">
        <v>1</v>
      </c>
      <c r="Q45" s="162">
        <v>2.7027027027027001E-2</v>
      </c>
      <c r="R45" s="162">
        <v>39</v>
      </c>
      <c r="S45" s="162">
        <v>0.15476190476190399</v>
      </c>
      <c r="T45" s="162">
        <v>65</v>
      </c>
      <c r="U45" s="162">
        <v>0.25793650793650702</v>
      </c>
      <c r="V45" s="162">
        <v>29</v>
      </c>
      <c r="W45" s="162">
        <v>0.115079365079365</v>
      </c>
      <c r="X45" s="162">
        <v>26</v>
      </c>
      <c r="Y45" s="180">
        <v>26</v>
      </c>
      <c r="Z45" s="162">
        <v>0.103174603174603</v>
      </c>
      <c r="AA45" s="162">
        <v>1384.3461538461499</v>
      </c>
      <c r="AB45" s="162">
        <v>3725.5</v>
      </c>
      <c r="AC45" s="162">
        <v>5110</v>
      </c>
      <c r="AD45" s="162">
        <v>29</v>
      </c>
      <c r="AE45" s="162">
        <v>0.115079365079365</v>
      </c>
    </row>
    <row r="46" spans="1:31" x14ac:dyDescent="0.35">
      <c r="A46" s="162" t="str">
        <f t="shared" si="0"/>
        <v>Mercedes-Benz of North Scottsdale</v>
      </c>
      <c r="B46" s="162" t="str">
        <f t="shared" si="1"/>
        <v/>
      </c>
      <c r="C46" s="162" t="s">
        <v>30</v>
      </c>
      <c r="E46" s="162" t="s">
        <v>187</v>
      </c>
      <c r="F46" s="162">
        <v>18</v>
      </c>
      <c r="G46" s="162">
        <v>7</v>
      </c>
      <c r="H46" s="162">
        <v>0.38888888888888801</v>
      </c>
      <c r="I46" s="162">
        <v>11</v>
      </c>
      <c r="J46" s="162">
        <v>7</v>
      </c>
      <c r="K46" s="162">
        <v>0.63636363636363602</v>
      </c>
      <c r="L46" s="162">
        <v>0</v>
      </c>
      <c r="M46" s="162">
        <v>0</v>
      </c>
      <c r="N46" s="162">
        <v>0</v>
      </c>
      <c r="O46" s="162" t="s">
        <v>34</v>
      </c>
      <c r="P46" s="162">
        <v>0</v>
      </c>
      <c r="Q46" s="162" t="s">
        <v>34</v>
      </c>
      <c r="R46" s="162">
        <v>0</v>
      </c>
      <c r="S46" s="162">
        <v>0</v>
      </c>
      <c r="T46" s="162">
        <v>0</v>
      </c>
      <c r="U46" s="162">
        <v>0</v>
      </c>
      <c r="V46" s="162">
        <v>0</v>
      </c>
      <c r="W46" s="162">
        <v>0</v>
      </c>
      <c r="X46" s="162">
        <v>0</v>
      </c>
      <c r="Y46" s="180">
        <v>0</v>
      </c>
      <c r="Z46" s="162">
        <v>0</v>
      </c>
      <c r="AA46" s="162" t="s">
        <v>34</v>
      </c>
      <c r="AB46" s="162" t="s">
        <v>34</v>
      </c>
      <c r="AC46" s="162" t="s">
        <v>34</v>
      </c>
      <c r="AD46" s="162">
        <v>2</v>
      </c>
      <c r="AE46" s="162">
        <v>0.18181818181818099</v>
      </c>
    </row>
    <row r="47" spans="1:31" x14ac:dyDescent="0.35">
      <c r="A47" s="162" t="str">
        <f t="shared" si="0"/>
        <v>Mercedes-Benz of San Diego</v>
      </c>
      <c r="B47" s="162" t="str">
        <f t="shared" si="1"/>
        <v>Mercedes-Benz of San Diego</v>
      </c>
      <c r="C47" s="162" t="s">
        <v>105</v>
      </c>
      <c r="D47" s="162" t="s">
        <v>185</v>
      </c>
      <c r="E47" s="162" t="s">
        <v>154</v>
      </c>
      <c r="F47" s="162">
        <v>771</v>
      </c>
      <c r="G47" s="162">
        <v>39</v>
      </c>
      <c r="H47" s="162">
        <v>5.0583657587548597E-2</v>
      </c>
      <c r="I47" s="162">
        <v>732</v>
      </c>
      <c r="J47" s="162">
        <v>202</v>
      </c>
      <c r="K47" s="162">
        <v>0.27595628415300499</v>
      </c>
      <c r="L47" s="162">
        <v>45</v>
      </c>
      <c r="M47" s="162">
        <v>6.1475409836065503E-2</v>
      </c>
      <c r="N47" s="162">
        <v>36</v>
      </c>
      <c r="O47" s="162">
        <v>0.8</v>
      </c>
      <c r="P47" s="162">
        <v>1</v>
      </c>
      <c r="Q47" s="162">
        <v>2.2222222222222199E-2</v>
      </c>
      <c r="R47" s="162">
        <v>74</v>
      </c>
      <c r="S47" s="162">
        <v>0.101092896174863</v>
      </c>
      <c r="T47" s="162">
        <v>86</v>
      </c>
      <c r="U47" s="162">
        <v>0.11748633879781401</v>
      </c>
      <c r="V47" s="162">
        <v>42</v>
      </c>
      <c r="W47" s="162">
        <v>5.7377049180327801E-2</v>
      </c>
      <c r="X47" s="162">
        <v>39</v>
      </c>
      <c r="Y47" s="180">
        <v>39</v>
      </c>
      <c r="Z47" s="162">
        <v>5.3278688524590098E-2</v>
      </c>
      <c r="AA47" s="162">
        <v>-1515.97435897435</v>
      </c>
      <c r="AB47" s="162">
        <v>2569.23076923076</v>
      </c>
      <c r="AC47" s="162">
        <v>1053.38461538461</v>
      </c>
      <c r="AD47" s="162">
        <v>112</v>
      </c>
      <c r="AE47" s="162">
        <v>0.15300546448087399</v>
      </c>
    </row>
    <row r="48" spans="1:31" x14ac:dyDescent="0.35">
      <c r="A48" s="162" t="str">
        <f t="shared" si="0"/>
        <v>Mercedes-Benz of San Diego</v>
      </c>
      <c r="B48" s="162" t="str">
        <f t="shared" si="1"/>
        <v/>
      </c>
      <c r="C48" s="162" t="s">
        <v>30</v>
      </c>
      <c r="E48" s="162" t="s">
        <v>186</v>
      </c>
      <c r="F48" s="162">
        <v>744</v>
      </c>
      <c r="G48" s="162">
        <v>29</v>
      </c>
      <c r="H48" s="162">
        <v>3.89784946236559E-2</v>
      </c>
      <c r="I48" s="162">
        <v>715</v>
      </c>
      <c r="J48" s="162">
        <v>194</v>
      </c>
      <c r="K48" s="162">
        <v>0.271328671328671</v>
      </c>
      <c r="L48" s="162">
        <v>38</v>
      </c>
      <c r="M48" s="162">
        <v>5.31468531468531E-2</v>
      </c>
      <c r="N48" s="162">
        <v>35</v>
      </c>
      <c r="O48" s="162">
        <v>0.92105263157894701</v>
      </c>
      <c r="P48" s="162">
        <v>1</v>
      </c>
      <c r="Q48" s="162">
        <v>2.6315789473684199E-2</v>
      </c>
      <c r="R48" s="162">
        <v>73</v>
      </c>
      <c r="S48" s="162">
        <v>0.102097902097902</v>
      </c>
      <c r="T48" s="162">
        <v>85</v>
      </c>
      <c r="U48" s="162">
        <v>0.11888111888111801</v>
      </c>
      <c r="V48" s="162">
        <v>42</v>
      </c>
      <c r="W48" s="162">
        <v>5.8741258741258698E-2</v>
      </c>
      <c r="X48" s="162">
        <v>39</v>
      </c>
      <c r="Y48" s="180">
        <v>39</v>
      </c>
      <c r="Z48" s="162">
        <v>5.4545454545454501E-2</v>
      </c>
      <c r="AA48" s="162">
        <v>-1515.97435897435</v>
      </c>
      <c r="AB48" s="162">
        <v>2569.23076923076</v>
      </c>
      <c r="AC48" s="162">
        <v>1053.38461538461</v>
      </c>
      <c r="AD48" s="162">
        <v>111</v>
      </c>
      <c r="AE48" s="162">
        <v>0.15524475524475501</v>
      </c>
    </row>
    <row r="49" spans="1:31" x14ac:dyDescent="0.35">
      <c r="A49" s="162" t="str">
        <f t="shared" si="0"/>
        <v>Mercedes-Benz of San Diego</v>
      </c>
      <c r="B49" s="162" t="str">
        <f t="shared" si="1"/>
        <v/>
      </c>
      <c r="C49" s="162" t="s">
        <v>30</v>
      </c>
      <c r="E49" s="162" t="s">
        <v>187</v>
      </c>
      <c r="F49" s="162">
        <v>27</v>
      </c>
      <c r="G49" s="162">
        <v>10</v>
      </c>
      <c r="H49" s="162">
        <v>0.37037037037037002</v>
      </c>
      <c r="I49" s="162">
        <v>17</v>
      </c>
      <c r="J49" s="162">
        <v>8</v>
      </c>
      <c r="K49" s="162">
        <v>0.47058823529411697</v>
      </c>
      <c r="L49" s="162">
        <v>7</v>
      </c>
      <c r="M49" s="162">
        <v>0.41176470588235198</v>
      </c>
      <c r="N49" s="162">
        <v>1</v>
      </c>
      <c r="O49" s="162">
        <v>0.14285714285714199</v>
      </c>
      <c r="P49" s="162">
        <v>0</v>
      </c>
      <c r="Q49" s="162">
        <v>0</v>
      </c>
      <c r="R49" s="162">
        <v>1</v>
      </c>
      <c r="S49" s="162">
        <v>5.8823529411764698E-2</v>
      </c>
      <c r="T49" s="162">
        <v>1</v>
      </c>
      <c r="U49" s="162">
        <v>5.8823529411764698E-2</v>
      </c>
      <c r="V49" s="162">
        <v>0</v>
      </c>
      <c r="W49" s="162">
        <v>0</v>
      </c>
      <c r="X49" s="162">
        <v>0</v>
      </c>
      <c r="Y49" s="180">
        <v>0</v>
      </c>
      <c r="Z49" s="162">
        <v>0</v>
      </c>
      <c r="AA49" s="162" t="s">
        <v>34</v>
      </c>
      <c r="AB49" s="162" t="s">
        <v>34</v>
      </c>
      <c r="AC49" s="162" t="s">
        <v>34</v>
      </c>
      <c r="AD49" s="162">
        <v>1</v>
      </c>
      <c r="AE49" s="162">
        <v>5.8823529411764698E-2</v>
      </c>
    </row>
    <row r="50" spans="1:31" x14ac:dyDescent="0.35">
      <c r="A50" s="162" t="str">
        <f t="shared" si="0"/>
        <v>MINI North Scottsdale</v>
      </c>
      <c r="B50" s="162" t="str">
        <f t="shared" si="1"/>
        <v>MINI North Scottsdale</v>
      </c>
      <c r="C50" s="162" t="s">
        <v>106</v>
      </c>
      <c r="D50" s="162" t="s">
        <v>185</v>
      </c>
      <c r="E50" s="162" t="s">
        <v>154</v>
      </c>
      <c r="F50" s="162">
        <v>53</v>
      </c>
      <c r="G50" s="162">
        <v>0</v>
      </c>
      <c r="H50" s="162">
        <v>0</v>
      </c>
      <c r="I50" s="162">
        <v>53</v>
      </c>
      <c r="J50" s="162">
        <v>34</v>
      </c>
      <c r="K50" s="162">
        <v>0.64150943396226401</v>
      </c>
      <c r="L50" s="162">
        <v>4</v>
      </c>
      <c r="M50" s="162">
        <v>7.5471698113207503E-2</v>
      </c>
      <c r="N50" s="162">
        <v>2</v>
      </c>
      <c r="O50" s="162">
        <v>0.5</v>
      </c>
      <c r="P50" s="162">
        <v>0</v>
      </c>
      <c r="Q50" s="162">
        <v>0</v>
      </c>
      <c r="R50" s="162">
        <v>8</v>
      </c>
      <c r="S50" s="162">
        <v>0.15094339622641501</v>
      </c>
      <c r="T50" s="162">
        <v>26</v>
      </c>
      <c r="U50" s="162">
        <v>0.490566037735849</v>
      </c>
      <c r="V50" s="162">
        <v>8</v>
      </c>
      <c r="W50" s="162">
        <v>0.15094339622641501</v>
      </c>
      <c r="X50" s="162">
        <v>8</v>
      </c>
      <c r="Y50" s="180">
        <v>8</v>
      </c>
      <c r="Z50" s="162">
        <v>0.15094339622641501</v>
      </c>
      <c r="AA50" s="162">
        <v>688.125</v>
      </c>
      <c r="AB50" s="162">
        <v>888.5</v>
      </c>
      <c r="AC50" s="162">
        <v>1576.875</v>
      </c>
      <c r="AD50" s="162">
        <v>4</v>
      </c>
      <c r="AE50" s="162">
        <v>7.5471698113207503E-2</v>
      </c>
    </row>
    <row r="51" spans="1:31" x14ac:dyDescent="0.35">
      <c r="A51" s="162" t="str">
        <f t="shared" si="0"/>
        <v>MINI North Scottsdale</v>
      </c>
      <c r="B51" s="162" t="str">
        <f t="shared" si="1"/>
        <v/>
      </c>
      <c r="C51" s="162" t="s">
        <v>30</v>
      </c>
      <c r="E51" s="162" t="s">
        <v>186</v>
      </c>
      <c r="F51" s="162">
        <v>44</v>
      </c>
      <c r="G51" s="162">
        <v>0</v>
      </c>
      <c r="H51" s="162">
        <v>0</v>
      </c>
      <c r="I51" s="162">
        <v>44</v>
      </c>
      <c r="J51" s="162">
        <v>28</v>
      </c>
      <c r="K51" s="162">
        <v>0.63636363636363602</v>
      </c>
      <c r="L51" s="162">
        <v>3</v>
      </c>
      <c r="M51" s="162">
        <v>6.8181818181818094E-2</v>
      </c>
      <c r="N51" s="162">
        <v>2</v>
      </c>
      <c r="O51" s="162">
        <v>0.66666666666666596</v>
      </c>
      <c r="P51" s="162">
        <v>0</v>
      </c>
      <c r="Q51" s="162">
        <v>0</v>
      </c>
      <c r="R51" s="162">
        <v>8</v>
      </c>
      <c r="S51" s="162">
        <v>0.18181818181818099</v>
      </c>
      <c r="T51" s="162">
        <v>26</v>
      </c>
      <c r="U51" s="162">
        <v>0.59090909090909005</v>
      </c>
      <c r="V51" s="162">
        <v>8</v>
      </c>
      <c r="W51" s="162">
        <v>0.18181818181818099</v>
      </c>
      <c r="X51" s="162">
        <v>8</v>
      </c>
      <c r="Y51" s="180">
        <v>8</v>
      </c>
      <c r="Z51" s="162">
        <v>0.18181818181818099</v>
      </c>
      <c r="AA51" s="162">
        <v>688.125</v>
      </c>
      <c r="AB51" s="162">
        <v>888.5</v>
      </c>
      <c r="AC51" s="162">
        <v>1576.875</v>
      </c>
      <c r="AD51" s="162">
        <v>3</v>
      </c>
      <c r="AE51" s="162">
        <v>6.8181818181818094E-2</v>
      </c>
    </row>
    <row r="52" spans="1:31" x14ac:dyDescent="0.35">
      <c r="A52" s="162" t="str">
        <f t="shared" si="0"/>
        <v>MINI North Scottsdale</v>
      </c>
      <c r="B52" s="162" t="str">
        <f t="shared" si="1"/>
        <v/>
      </c>
      <c r="C52" s="162" t="s">
        <v>30</v>
      </c>
      <c r="E52" s="162" t="s">
        <v>187</v>
      </c>
      <c r="F52" s="162">
        <v>9</v>
      </c>
      <c r="G52" s="162">
        <v>0</v>
      </c>
      <c r="H52" s="162">
        <v>0</v>
      </c>
      <c r="I52" s="162">
        <v>9</v>
      </c>
      <c r="J52" s="162">
        <v>6</v>
      </c>
      <c r="K52" s="162">
        <v>0.66666666666666596</v>
      </c>
      <c r="L52" s="162">
        <v>1</v>
      </c>
      <c r="M52" s="162">
        <v>0.11111111111111099</v>
      </c>
      <c r="N52" s="162">
        <v>0</v>
      </c>
      <c r="O52" s="162">
        <v>0</v>
      </c>
      <c r="P52" s="162">
        <v>0</v>
      </c>
      <c r="Q52" s="162">
        <v>0</v>
      </c>
      <c r="R52" s="162">
        <v>0</v>
      </c>
      <c r="S52" s="162">
        <v>0</v>
      </c>
      <c r="T52" s="162">
        <v>0</v>
      </c>
      <c r="U52" s="162">
        <v>0</v>
      </c>
      <c r="V52" s="162">
        <v>0</v>
      </c>
      <c r="W52" s="162">
        <v>0</v>
      </c>
      <c r="X52" s="162">
        <v>0</v>
      </c>
      <c r="Y52" s="180">
        <v>0</v>
      </c>
      <c r="Z52" s="162">
        <v>0</v>
      </c>
      <c r="AA52" s="162" t="s">
        <v>34</v>
      </c>
      <c r="AB52" s="162" t="s">
        <v>34</v>
      </c>
      <c r="AC52" s="162" t="s">
        <v>34</v>
      </c>
      <c r="AD52" s="162">
        <v>1</v>
      </c>
      <c r="AE52" s="162">
        <v>0.11111111111111099</v>
      </c>
    </row>
    <row r="53" spans="1:31" x14ac:dyDescent="0.35">
      <c r="A53" s="162" t="str">
        <f t="shared" si="0"/>
        <v>MINI of Austin</v>
      </c>
      <c r="B53" s="162" t="str">
        <f t="shared" si="1"/>
        <v>MINI of Austin</v>
      </c>
      <c r="C53" s="162" t="s">
        <v>107</v>
      </c>
      <c r="D53" s="162" t="s">
        <v>185</v>
      </c>
      <c r="E53" s="162" t="s">
        <v>154</v>
      </c>
      <c r="F53" s="162">
        <v>19</v>
      </c>
      <c r="G53" s="162">
        <v>12</v>
      </c>
      <c r="H53" s="162">
        <v>0.63157894736842102</v>
      </c>
      <c r="I53" s="162">
        <v>7</v>
      </c>
      <c r="J53" s="162">
        <v>1</v>
      </c>
      <c r="K53" s="162">
        <v>0.14285714285714199</v>
      </c>
      <c r="L53" s="162">
        <v>0</v>
      </c>
      <c r="M53" s="162">
        <v>0</v>
      </c>
      <c r="N53" s="162">
        <v>0</v>
      </c>
      <c r="O53" s="162" t="s">
        <v>34</v>
      </c>
      <c r="P53" s="162">
        <v>0</v>
      </c>
      <c r="Q53" s="162" t="s">
        <v>34</v>
      </c>
      <c r="R53" s="162">
        <v>0</v>
      </c>
      <c r="S53" s="162">
        <v>0</v>
      </c>
      <c r="T53" s="162">
        <v>0</v>
      </c>
      <c r="U53" s="162">
        <v>0</v>
      </c>
      <c r="V53" s="162">
        <v>0</v>
      </c>
      <c r="W53" s="162">
        <v>0</v>
      </c>
      <c r="X53" s="162">
        <v>0</v>
      </c>
      <c r="Y53" s="180">
        <v>0</v>
      </c>
      <c r="Z53" s="162">
        <v>0</v>
      </c>
      <c r="AA53" s="162" t="s">
        <v>34</v>
      </c>
      <c r="AB53" s="162" t="s">
        <v>34</v>
      </c>
      <c r="AC53" s="162" t="s">
        <v>34</v>
      </c>
      <c r="AD53" s="162">
        <v>4</v>
      </c>
      <c r="AE53" s="162">
        <v>0.57142857142857095</v>
      </c>
    </row>
    <row r="54" spans="1:31" x14ac:dyDescent="0.35">
      <c r="A54" s="162" t="str">
        <f t="shared" si="0"/>
        <v>MINI of Austin</v>
      </c>
      <c r="B54" s="162" t="str">
        <f t="shared" si="1"/>
        <v/>
      </c>
      <c r="C54" s="162" t="s">
        <v>30</v>
      </c>
      <c r="E54" s="162" t="s">
        <v>187</v>
      </c>
      <c r="F54" s="162">
        <v>15</v>
      </c>
      <c r="G54" s="162">
        <v>11</v>
      </c>
      <c r="H54" s="162">
        <v>0.73333333333333295</v>
      </c>
      <c r="I54" s="162">
        <v>4</v>
      </c>
      <c r="J54" s="162">
        <v>0</v>
      </c>
      <c r="K54" s="162">
        <v>0</v>
      </c>
      <c r="L54" s="162">
        <v>0</v>
      </c>
      <c r="M54" s="162">
        <v>0</v>
      </c>
      <c r="N54" s="162">
        <v>0</v>
      </c>
      <c r="O54" s="162" t="s">
        <v>34</v>
      </c>
      <c r="P54" s="162">
        <v>0</v>
      </c>
      <c r="Q54" s="162" t="s">
        <v>34</v>
      </c>
      <c r="R54" s="162">
        <v>0</v>
      </c>
      <c r="S54" s="162">
        <v>0</v>
      </c>
      <c r="T54" s="162">
        <v>0</v>
      </c>
      <c r="U54" s="162">
        <v>0</v>
      </c>
      <c r="V54" s="162">
        <v>0</v>
      </c>
      <c r="W54" s="162">
        <v>0</v>
      </c>
      <c r="X54" s="162">
        <v>0</v>
      </c>
      <c r="Y54" s="180">
        <v>0</v>
      </c>
      <c r="Z54" s="162">
        <v>0</v>
      </c>
      <c r="AA54" s="162" t="s">
        <v>34</v>
      </c>
      <c r="AB54" s="162" t="s">
        <v>34</v>
      </c>
      <c r="AC54" s="162" t="s">
        <v>34</v>
      </c>
      <c r="AD54" s="162">
        <v>3</v>
      </c>
      <c r="AE54" s="162">
        <v>0.75</v>
      </c>
    </row>
    <row r="55" spans="1:31" x14ac:dyDescent="0.35">
      <c r="A55" s="162" t="str">
        <f t="shared" si="0"/>
        <v>MINI of Austin</v>
      </c>
      <c r="B55" s="162" t="str">
        <f t="shared" si="1"/>
        <v/>
      </c>
      <c r="C55" s="162" t="s">
        <v>30</v>
      </c>
      <c r="E55" s="162" t="s">
        <v>186</v>
      </c>
      <c r="F55" s="162">
        <v>4</v>
      </c>
      <c r="G55" s="162">
        <v>1</v>
      </c>
      <c r="H55" s="162">
        <v>0.25</v>
      </c>
      <c r="I55" s="162">
        <v>3</v>
      </c>
      <c r="J55" s="162">
        <v>1</v>
      </c>
      <c r="K55" s="162">
        <v>0.33333333333333298</v>
      </c>
      <c r="L55" s="162">
        <v>0</v>
      </c>
      <c r="M55" s="162">
        <v>0</v>
      </c>
      <c r="N55" s="162">
        <v>0</v>
      </c>
      <c r="O55" s="162" t="s">
        <v>34</v>
      </c>
      <c r="P55" s="162">
        <v>0</v>
      </c>
      <c r="Q55" s="162" t="s">
        <v>34</v>
      </c>
      <c r="R55" s="162">
        <v>0</v>
      </c>
      <c r="S55" s="162">
        <v>0</v>
      </c>
      <c r="T55" s="162">
        <v>0</v>
      </c>
      <c r="U55" s="162">
        <v>0</v>
      </c>
      <c r="V55" s="162">
        <v>0</v>
      </c>
      <c r="W55" s="162">
        <v>0</v>
      </c>
      <c r="X55" s="162">
        <v>0</v>
      </c>
      <c r="Y55" s="180">
        <v>0</v>
      </c>
      <c r="Z55" s="162">
        <v>0</v>
      </c>
      <c r="AA55" s="162" t="s">
        <v>34</v>
      </c>
      <c r="AB55" s="162" t="s">
        <v>34</v>
      </c>
      <c r="AC55" s="162" t="s">
        <v>34</v>
      </c>
      <c r="AD55" s="162">
        <v>1</v>
      </c>
      <c r="AE55" s="162">
        <v>0.33333333333333298</v>
      </c>
    </row>
    <row r="56" spans="1:31" x14ac:dyDescent="0.35">
      <c r="A56" s="162" t="str">
        <f t="shared" si="0"/>
        <v>MINI of Marin</v>
      </c>
      <c r="B56" s="162" t="str">
        <f t="shared" si="1"/>
        <v>MINI of Marin</v>
      </c>
      <c r="C56" s="162" t="s">
        <v>190</v>
      </c>
      <c r="D56" s="162" t="s">
        <v>185</v>
      </c>
      <c r="E56" s="162" t="s">
        <v>154</v>
      </c>
      <c r="F56" s="162">
        <v>18</v>
      </c>
      <c r="G56" s="162">
        <v>0</v>
      </c>
      <c r="H56" s="162">
        <v>0</v>
      </c>
      <c r="I56" s="162">
        <v>18</v>
      </c>
      <c r="J56" s="162">
        <v>14</v>
      </c>
      <c r="K56" s="162">
        <v>0.77777777777777701</v>
      </c>
      <c r="L56" s="162">
        <v>4</v>
      </c>
      <c r="M56" s="162">
        <v>0.22222222222222199</v>
      </c>
      <c r="N56" s="162">
        <v>4</v>
      </c>
      <c r="O56" s="162">
        <v>1</v>
      </c>
      <c r="P56" s="162">
        <v>0</v>
      </c>
      <c r="Q56" s="162">
        <v>0</v>
      </c>
      <c r="R56" s="162">
        <v>6</v>
      </c>
      <c r="S56" s="162">
        <v>0.33333333333333298</v>
      </c>
      <c r="T56" s="162">
        <v>6</v>
      </c>
      <c r="U56" s="162">
        <v>0.33333333333333298</v>
      </c>
      <c r="V56" s="162">
        <v>2</v>
      </c>
      <c r="W56" s="162">
        <v>0.11111111111111099</v>
      </c>
      <c r="X56" s="162">
        <v>2</v>
      </c>
      <c r="Y56" s="180">
        <v>2</v>
      </c>
      <c r="Z56" s="162">
        <v>0.11111111111111099</v>
      </c>
      <c r="AA56" s="162">
        <v>-1658</v>
      </c>
      <c r="AB56" s="162">
        <v>6175.5</v>
      </c>
      <c r="AC56" s="162">
        <v>4517.5</v>
      </c>
      <c r="AD56" s="162">
        <v>5</v>
      </c>
      <c r="AE56" s="162">
        <v>0.27777777777777701</v>
      </c>
    </row>
    <row r="57" spans="1:31" x14ac:dyDescent="0.35">
      <c r="A57" s="162" t="str">
        <f t="shared" si="0"/>
        <v>MINI of Marin</v>
      </c>
      <c r="B57" s="162" t="str">
        <f t="shared" si="1"/>
        <v/>
      </c>
      <c r="C57" s="162" t="s">
        <v>30</v>
      </c>
      <c r="E57" s="162" t="s">
        <v>186</v>
      </c>
      <c r="F57" s="162">
        <v>10</v>
      </c>
      <c r="G57" s="162">
        <v>0</v>
      </c>
      <c r="H57" s="162">
        <v>0</v>
      </c>
      <c r="I57" s="162">
        <v>10</v>
      </c>
      <c r="J57" s="162">
        <v>10</v>
      </c>
      <c r="K57" s="162">
        <v>1</v>
      </c>
      <c r="L57" s="162">
        <v>4</v>
      </c>
      <c r="M57" s="162">
        <v>0.4</v>
      </c>
      <c r="N57" s="162">
        <v>4</v>
      </c>
      <c r="O57" s="162">
        <v>1</v>
      </c>
      <c r="P57" s="162">
        <v>0</v>
      </c>
      <c r="Q57" s="162">
        <v>0</v>
      </c>
      <c r="R57" s="162">
        <v>6</v>
      </c>
      <c r="S57" s="162">
        <v>0.6</v>
      </c>
      <c r="T57" s="162">
        <v>6</v>
      </c>
      <c r="U57" s="162">
        <v>0.6</v>
      </c>
      <c r="V57" s="162">
        <v>2</v>
      </c>
      <c r="W57" s="162">
        <v>0.2</v>
      </c>
      <c r="X57" s="162">
        <v>2</v>
      </c>
      <c r="Y57" s="180">
        <v>2</v>
      </c>
      <c r="Z57" s="162">
        <v>0.2</v>
      </c>
      <c r="AA57" s="162">
        <v>-1658</v>
      </c>
      <c r="AB57" s="162">
        <v>6175.5</v>
      </c>
      <c r="AC57" s="162">
        <v>4517.5</v>
      </c>
      <c r="AD57" s="162">
        <v>1</v>
      </c>
      <c r="AE57" s="162">
        <v>0.1</v>
      </c>
    </row>
    <row r="58" spans="1:31" x14ac:dyDescent="0.35">
      <c r="A58" s="162" t="str">
        <f t="shared" si="0"/>
        <v>MINI of Marin</v>
      </c>
      <c r="B58" s="162" t="str">
        <f t="shared" si="1"/>
        <v/>
      </c>
      <c r="C58" s="162" t="s">
        <v>30</v>
      </c>
      <c r="E58" s="162" t="s">
        <v>187</v>
      </c>
      <c r="F58" s="162">
        <v>8</v>
      </c>
      <c r="G58" s="162">
        <v>0</v>
      </c>
      <c r="H58" s="162">
        <v>0</v>
      </c>
      <c r="I58" s="162">
        <v>8</v>
      </c>
      <c r="J58" s="162">
        <v>4</v>
      </c>
      <c r="K58" s="162">
        <v>0.5</v>
      </c>
      <c r="L58" s="162">
        <v>0</v>
      </c>
      <c r="M58" s="162">
        <v>0</v>
      </c>
      <c r="N58" s="162">
        <v>0</v>
      </c>
      <c r="O58" s="162" t="s">
        <v>34</v>
      </c>
      <c r="P58" s="162">
        <v>0</v>
      </c>
      <c r="Q58" s="162" t="s">
        <v>34</v>
      </c>
      <c r="R58" s="162">
        <v>0</v>
      </c>
      <c r="S58" s="162">
        <v>0</v>
      </c>
      <c r="T58" s="162">
        <v>0</v>
      </c>
      <c r="U58" s="162">
        <v>0</v>
      </c>
      <c r="V58" s="162">
        <v>0</v>
      </c>
      <c r="W58" s="162">
        <v>0</v>
      </c>
      <c r="X58" s="162">
        <v>0</v>
      </c>
      <c r="Y58" s="180">
        <v>0</v>
      </c>
      <c r="Z58" s="162">
        <v>0</v>
      </c>
      <c r="AA58" s="162" t="s">
        <v>34</v>
      </c>
      <c r="AB58" s="162" t="s">
        <v>34</v>
      </c>
      <c r="AC58" s="162" t="s">
        <v>34</v>
      </c>
      <c r="AD58" s="162">
        <v>4</v>
      </c>
      <c r="AE58" s="162">
        <v>0.5</v>
      </c>
    </row>
    <row r="59" spans="1:31" x14ac:dyDescent="0.35">
      <c r="A59" s="162" t="str">
        <f t="shared" si="0"/>
        <v>MINI of Ontario</v>
      </c>
      <c r="B59" s="162" t="str">
        <f t="shared" si="1"/>
        <v>MINI of Ontario</v>
      </c>
      <c r="C59" s="162" t="s">
        <v>109</v>
      </c>
      <c r="D59" s="162" t="s">
        <v>185</v>
      </c>
      <c r="E59" s="162" t="s">
        <v>154</v>
      </c>
      <c r="F59" s="162">
        <v>19</v>
      </c>
      <c r="G59" s="162">
        <v>0</v>
      </c>
      <c r="H59" s="162">
        <v>0</v>
      </c>
      <c r="I59" s="162">
        <v>19</v>
      </c>
      <c r="J59" s="162">
        <v>13</v>
      </c>
      <c r="K59" s="162">
        <v>0.68421052631578905</v>
      </c>
      <c r="L59" s="162">
        <v>6</v>
      </c>
      <c r="M59" s="162">
        <v>0.31578947368421001</v>
      </c>
      <c r="N59" s="162">
        <v>5</v>
      </c>
      <c r="O59" s="162">
        <v>0.83333333333333304</v>
      </c>
      <c r="P59" s="162">
        <v>0</v>
      </c>
      <c r="Q59" s="162">
        <v>0</v>
      </c>
      <c r="R59" s="162">
        <v>9</v>
      </c>
      <c r="S59" s="162">
        <v>0.47368421052631499</v>
      </c>
      <c r="T59" s="162">
        <v>9</v>
      </c>
      <c r="U59" s="162">
        <v>0.47368421052631499</v>
      </c>
      <c r="V59" s="162">
        <v>3</v>
      </c>
      <c r="W59" s="162">
        <v>0.157894736842105</v>
      </c>
      <c r="X59" s="162">
        <v>3</v>
      </c>
      <c r="Y59" s="180">
        <v>3</v>
      </c>
      <c r="Z59" s="162">
        <v>0.157894736842105</v>
      </c>
      <c r="AA59" s="162">
        <v>-1273.6666666666599</v>
      </c>
      <c r="AB59" s="162">
        <v>940</v>
      </c>
      <c r="AC59" s="162">
        <v>-333.666666666666</v>
      </c>
      <c r="AD59" s="162">
        <v>0</v>
      </c>
      <c r="AE59" s="162">
        <v>0</v>
      </c>
    </row>
    <row r="60" spans="1:31" x14ac:dyDescent="0.35">
      <c r="A60" s="162" t="str">
        <f t="shared" si="0"/>
        <v>MINI of Ontario</v>
      </c>
      <c r="B60" s="162" t="str">
        <f t="shared" si="1"/>
        <v/>
      </c>
      <c r="C60" s="162" t="s">
        <v>30</v>
      </c>
      <c r="E60" s="162" t="s">
        <v>186</v>
      </c>
      <c r="F60" s="162">
        <v>19</v>
      </c>
      <c r="G60" s="162">
        <v>0</v>
      </c>
      <c r="H60" s="162">
        <v>0</v>
      </c>
      <c r="I60" s="162">
        <v>19</v>
      </c>
      <c r="J60" s="162">
        <v>13</v>
      </c>
      <c r="K60" s="162">
        <v>0.68421052631578905</v>
      </c>
      <c r="L60" s="162">
        <v>6</v>
      </c>
      <c r="M60" s="162">
        <v>0.31578947368421001</v>
      </c>
      <c r="N60" s="162">
        <v>5</v>
      </c>
      <c r="O60" s="162">
        <v>0.83333333333333304</v>
      </c>
      <c r="P60" s="162">
        <v>0</v>
      </c>
      <c r="Q60" s="162">
        <v>0</v>
      </c>
      <c r="R60" s="162">
        <v>9</v>
      </c>
      <c r="S60" s="162">
        <v>0.47368421052631499</v>
      </c>
      <c r="T60" s="162">
        <v>9</v>
      </c>
      <c r="U60" s="162">
        <v>0.47368421052631499</v>
      </c>
      <c r="V60" s="162">
        <v>3</v>
      </c>
      <c r="W60" s="162">
        <v>0.157894736842105</v>
      </c>
      <c r="X60" s="162">
        <v>3</v>
      </c>
      <c r="Y60" s="180">
        <v>3</v>
      </c>
      <c r="Z60" s="162">
        <v>0.157894736842105</v>
      </c>
      <c r="AA60" s="162">
        <v>-1273.6666666666599</v>
      </c>
      <c r="AB60" s="162">
        <v>940</v>
      </c>
      <c r="AC60" s="162">
        <v>-333.666666666666</v>
      </c>
      <c r="AD60" s="162">
        <v>0</v>
      </c>
      <c r="AE60" s="162">
        <v>0</v>
      </c>
    </row>
    <row r="61" spans="1:31" x14ac:dyDescent="0.35">
      <c r="A61" s="162" t="str">
        <f t="shared" si="0"/>
        <v>MINI of San Diego</v>
      </c>
      <c r="B61" s="162" t="str">
        <f t="shared" si="1"/>
        <v>MINI of San Diego</v>
      </c>
      <c r="C61" s="162" t="s">
        <v>110</v>
      </c>
      <c r="D61" s="162" t="s">
        <v>185</v>
      </c>
      <c r="E61" s="162" t="s">
        <v>154</v>
      </c>
      <c r="F61" s="162">
        <v>42</v>
      </c>
      <c r="G61" s="162">
        <v>3</v>
      </c>
      <c r="H61" s="162">
        <v>7.1428571428571397E-2</v>
      </c>
      <c r="I61" s="162">
        <v>39</v>
      </c>
      <c r="J61" s="162">
        <v>29</v>
      </c>
      <c r="K61" s="162">
        <v>0.74358974358974295</v>
      </c>
      <c r="L61" s="162">
        <v>6</v>
      </c>
      <c r="M61" s="162">
        <v>0.15384615384615299</v>
      </c>
      <c r="N61" s="162">
        <v>4</v>
      </c>
      <c r="O61" s="162">
        <v>0.66666666666666596</v>
      </c>
      <c r="P61" s="162">
        <v>0</v>
      </c>
      <c r="Q61" s="162">
        <v>0</v>
      </c>
      <c r="R61" s="162">
        <v>10</v>
      </c>
      <c r="S61" s="162">
        <v>0.256410256410256</v>
      </c>
      <c r="T61" s="162">
        <v>16</v>
      </c>
      <c r="U61" s="162">
        <v>0.41025641025641002</v>
      </c>
      <c r="V61" s="162">
        <v>4</v>
      </c>
      <c r="W61" s="162">
        <v>0.10256410256410201</v>
      </c>
      <c r="X61" s="162">
        <v>4</v>
      </c>
      <c r="Y61" s="180">
        <v>4</v>
      </c>
      <c r="Z61" s="162">
        <v>0.10256410256410201</v>
      </c>
      <c r="AA61" s="162">
        <v>59.5</v>
      </c>
      <c r="AB61" s="162">
        <v>3580</v>
      </c>
      <c r="AC61" s="162">
        <v>3639.5</v>
      </c>
      <c r="AD61" s="162">
        <v>9</v>
      </c>
      <c r="AE61" s="162">
        <v>0.23076923076923</v>
      </c>
    </row>
    <row r="62" spans="1:31" x14ac:dyDescent="0.35">
      <c r="A62" s="162" t="str">
        <f t="shared" si="0"/>
        <v>MINI of San Diego</v>
      </c>
      <c r="B62" s="162" t="str">
        <f t="shared" si="1"/>
        <v/>
      </c>
      <c r="C62" s="162" t="s">
        <v>30</v>
      </c>
      <c r="E62" s="162" t="s">
        <v>186</v>
      </c>
      <c r="F62" s="162">
        <v>33</v>
      </c>
      <c r="G62" s="162">
        <v>2</v>
      </c>
      <c r="H62" s="162">
        <v>6.0606060606060601E-2</v>
      </c>
      <c r="I62" s="162">
        <v>31</v>
      </c>
      <c r="J62" s="162">
        <v>22</v>
      </c>
      <c r="K62" s="162">
        <v>0.70967741935483797</v>
      </c>
      <c r="L62" s="162">
        <v>4</v>
      </c>
      <c r="M62" s="162">
        <v>0.12903225806451599</v>
      </c>
      <c r="N62" s="162">
        <v>2</v>
      </c>
      <c r="O62" s="162">
        <v>0.5</v>
      </c>
      <c r="P62" s="162">
        <v>0</v>
      </c>
      <c r="Q62" s="162">
        <v>0</v>
      </c>
      <c r="R62" s="162">
        <v>7</v>
      </c>
      <c r="S62" s="162">
        <v>0.225806451612903</v>
      </c>
      <c r="T62" s="162">
        <v>14</v>
      </c>
      <c r="U62" s="162">
        <v>0.45161290322580599</v>
      </c>
      <c r="V62" s="162">
        <v>4</v>
      </c>
      <c r="W62" s="162">
        <v>0.12903225806451599</v>
      </c>
      <c r="X62" s="162">
        <v>4</v>
      </c>
      <c r="Y62" s="180">
        <v>4</v>
      </c>
      <c r="Z62" s="162">
        <v>0.12903225806451599</v>
      </c>
      <c r="AA62" s="162">
        <v>59.5</v>
      </c>
      <c r="AB62" s="162">
        <v>3580</v>
      </c>
      <c r="AC62" s="162">
        <v>3639.5</v>
      </c>
      <c r="AD62" s="162">
        <v>8</v>
      </c>
      <c r="AE62" s="162">
        <v>0.25806451612903197</v>
      </c>
    </row>
    <row r="63" spans="1:31" x14ac:dyDescent="0.35">
      <c r="A63" s="162" t="str">
        <f t="shared" si="0"/>
        <v>MINI of San Diego</v>
      </c>
      <c r="B63" s="162" t="str">
        <f t="shared" si="1"/>
        <v/>
      </c>
      <c r="C63" s="162" t="s">
        <v>30</v>
      </c>
      <c r="E63" s="162" t="s">
        <v>187</v>
      </c>
      <c r="F63" s="162">
        <v>9</v>
      </c>
      <c r="G63" s="162">
        <v>1</v>
      </c>
      <c r="H63" s="162">
        <v>0.11111111111111099</v>
      </c>
      <c r="I63" s="162">
        <v>8</v>
      </c>
      <c r="J63" s="162">
        <v>7</v>
      </c>
      <c r="K63" s="162">
        <v>0.875</v>
      </c>
      <c r="L63" s="162">
        <v>2</v>
      </c>
      <c r="M63" s="162">
        <v>0.25</v>
      </c>
      <c r="N63" s="162">
        <v>2</v>
      </c>
      <c r="O63" s="162">
        <v>1</v>
      </c>
      <c r="P63" s="162">
        <v>0</v>
      </c>
      <c r="Q63" s="162">
        <v>0</v>
      </c>
      <c r="R63" s="162">
        <v>3</v>
      </c>
      <c r="S63" s="162">
        <v>0.375</v>
      </c>
      <c r="T63" s="162">
        <v>2</v>
      </c>
      <c r="U63" s="162">
        <v>0.25</v>
      </c>
      <c r="V63" s="162">
        <v>0</v>
      </c>
      <c r="W63" s="162">
        <v>0</v>
      </c>
      <c r="X63" s="162">
        <v>0</v>
      </c>
      <c r="Y63" s="180">
        <v>0</v>
      </c>
      <c r="Z63" s="162">
        <v>0</v>
      </c>
      <c r="AA63" s="162" t="s">
        <v>34</v>
      </c>
      <c r="AB63" s="162" t="s">
        <v>34</v>
      </c>
      <c r="AC63" s="162" t="s">
        <v>34</v>
      </c>
      <c r="AD63" s="162">
        <v>1</v>
      </c>
      <c r="AE63" s="162">
        <v>0.125</v>
      </c>
    </row>
    <row r="64" spans="1:31" x14ac:dyDescent="0.35">
      <c r="A64" s="162" t="str">
        <f t="shared" si="0"/>
        <v>MINI of Tempe</v>
      </c>
      <c r="B64" s="162" t="str">
        <f t="shared" si="1"/>
        <v>MINI of Tempe</v>
      </c>
      <c r="C64" s="162" t="s">
        <v>111</v>
      </c>
      <c r="D64" s="162" t="s">
        <v>185</v>
      </c>
      <c r="E64" s="162" t="s">
        <v>154</v>
      </c>
      <c r="F64" s="162">
        <v>24</v>
      </c>
      <c r="G64" s="162">
        <v>0</v>
      </c>
      <c r="H64" s="162">
        <v>0</v>
      </c>
      <c r="I64" s="162">
        <v>24</v>
      </c>
      <c r="J64" s="162">
        <v>21</v>
      </c>
      <c r="K64" s="162">
        <v>0.875</v>
      </c>
      <c r="L64" s="162">
        <v>1</v>
      </c>
      <c r="M64" s="162">
        <v>4.1666666666666602E-2</v>
      </c>
      <c r="N64" s="162">
        <v>0</v>
      </c>
      <c r="O64" s="162">
        <v>0</v>
      </c>
      <c r="P64" s="162">
        <v>0</v>
      </c>
      <c r="Q64" s="162">
        <v>0</v>
      </c>
      <c r="R64" s="162">
        <v>9</v>
      </c>
      <c r="S64" s="162">
        <v>0.375</v>
      </c>
      <c r="T64" s="162">
        <v>20</v>
      </c>
      <c r="U64" s="162">
        <v>0.83333333333333304</v>
      </c>
      <c r="V64" s="162">
        <v>4</v>
      </c>
      <c r="W64" s="162">
        <v>0.16666666666666599</v>
      </c>
      <c r="X64" s="162">
        <v>4</v>
      </c>
      <c r="Y64" s="180">
        <v>4</v>
      </c>
      <c r="Z64" s="162">
        <v>0.16666666666666599</v>
      </c>
      <c r="AA64" s="162">
        <v>396.5</v>
      </c>
      <c r="AB64" s="162">
        <v>1182.5</v>
      </c>
      <c r="AC64" s="162">
        <v>1578.5</v>
      </c>
      <c r="AD64" s="162">
        <v>2</v>
      </c>
      <c r="AE64" s="162">
        <v>8.3333333333333301E-2</v>
      </c>
    </row>
    <row r="65" spans="1:31" x14ac:dyDescent="0.35">
      <c r="A65" s="162" t="str">
        <f t="shared" si="0"/>
        <v>MINI of Tempe</v>
      </c>
      <c r="B65" s="162" t="str">
        <f t="shared" si="1"/>
        <v/>
      </c>
      <c r="C65" s="162" t="s">
        <v>30</v>
      </c>
      <c r="E65" s="162" t="s">
        <v>186</v>
      </c>
      <c r="F65" s="162">
        <v>21</v>
      </c>
      <c r="G65" s="162">
        <v>0</v>
      </c>
      <c r="H65" s="162">
        <v>0</v>
      </c>
      <c r="I65" s="162">
        <v>21</v>
      </c>
      <c r="J65" s="162">
        <v>19</v>
      </c>
      <c r="K65" s="162">
        <v>0.90476190476190399</v>
      </c>
      <c r="L65" s="162">
        <v>1</v>
      </c>
      <c r="M65" s="162">
        <v>4.7619047619047603E-2</v>
      </c>
      <c r="N65" s="162">
        <v>0</v>
      </c>
      <c r="O65" s="162">
        <v>0</v>
      </c>
      <c r="P65" s="162">
        <v>0</v>
      </c>
      <c r="Q65" s="162">
        <v>0</v>
      </c>
      <c r="R65" s="162">
        <v>9</v>
      </c>
      <c r="S65" s="162">
        <v>0.42857142857142799</v>
      </c>
      <c r="T65" s="162">
        <v>19</v>
      </c>
      <c r="U65" s="162">
        <v>0.90476190476190399</v>
      </c>
      <c r="V65" s="162">
        <v>4</v>
      </c>
      <c r="W65" s="162">
        <v>0.19047619047618999</v>
      </c>
      <c r="X65" s="162">
        <v>4</v>
      </c>
      <c r="Y65" s="180">
        <v>4</v>
      </c>
      <c r="Z65" s="162">
        <v>0.19047619047618999</v>
      </c>
      <c r="AA65" s="162">
        <v>396.5</v>
      </c>
      <c r="AB65" s="162">
        <v>1182.5</v>
      </c>
      <c r="AC65" s="162">
        <v>1578.5</v>
      </c>
      <c r="AD65" s="162">
        <v>1</v>
      </c>
      <c r="AE65" s="162">
        <v>4.7619047619047603E-2</v>
      </c>
    </row>
    <row r="66" spans="1:31" x14ac:dyDescent="0.35">
      <c r="A66" s="162" t="str">
        <f t="shared" si="0"/>
        <v>MINI of Tempe</v>
      </c>
      <c r="B66" s="162" t="str">
        <f t="shared" si="1"/>
        <v/>
      </c>
      <c r="C66" s="162" t="s">
        <v>30</v>
      </c>
      <c r="E66" s="162" t="s">
        <v>187</v>
      </c>
      <c r="F66" s="162">
        <v>3</v>
      </c>
      <c r="G66" s="162">
        <v>0</v>
      </c>
      <c r="H66" s="162">
        <v>0</v>
      </c>
      <c r="I66" s="162">
        <v>3</v>
      </c>
      <c r="J66" s="162">
        <v>2</v>
      </c>
      <c r="K66" s="162">
        <v>0.66666666666666596</v>
      </c>
      <c r="L66" s="162">
        <v>0</v>
      </c>
      <c r="M66" s="162">
        <v>0</v>
      </c>
      <c r="N66" s="162">
        <v>0</v>
      </c>
      <c r="O66" s="162" t="s">
        <v>34</v>
      </c>
      <c r="P66" s="162">
        <v>0</v>
      </c>
      <c r="Q66" s="162" t="s">
        <v>34</v>
      </c>
      <c r="R66" s="162">
        <v>0</v>
      </c>
      <c r="S66" s="162">
        <v>0</v>
      </c>
      <c r="T66" s="162">
        <v>1</v>
      </c>
      <c r="U66" s="162">
        <v>0.33333333333333298</v>
      </c>
      <c r="V66" s="162">
        <v>0</v>
      </c>
      <c r="W66" s="162">
        <v>0</v>
      </c>
      <c r="X66" s="162">
        <v>0</v>
      </c>
      <c r="Y66" s="180">
        <v>0</v>
      </c>
      <c r="Z66" s="162">
        <v>0</v>
      </c>
      <c r="AA66" s="162" t="s">
        <v>34</v>
      </c>
      <c r="AB66" s="162" t="s">
        <v>34</v>
      </c>
      <c r="AC66" s="162" t="s">
        <v>34</v>
      </c>
      <c r="AD66" s="162">
        <v>1</v>
      </c>
      <c r="AE66" s="162">
        <v>0.33333333333333298</v>
      </c>
    </row>
    <row r="67" spans="1:31" x14ac:dyDescent="0.35">
      <c r="A67" s="162" t="str">
        <f t="shared" si="0"/>
        <v>Motorwerks MINI</v>
      </c>
      <c r="B67" s="162" t="str">
        <f t="shared" si="1"/>
        <v>Motorwerks MINI</v>
      </c>
      <c r="C67" s="162" t="s">
        <v>113</v>
      </c>
      <c r="D67" s="162" t="s">
        <v>185</v>
      </c>
      <c r="E67" s="162" t="s">
        <v>154</v>
      </c>
      <c r="F67" s="162">
        <v>32</v>
      </c>
      <c r="G67" s="162">
        <v>3</v>
      </c>
      <c r="H67" s="162">
        <v>9.375E-2</v>
      </c>
      <c r="I67" s="162">
        <v>29</v>
      </c>
      <c r="J67" s="162">
        <v>20</v>
      </c>
      <c r="K67" s="162">
        <v>0.68965517241379304</v>
      </c>
      <c r="L67" s="162">
        <v>2</v>
      </c>
      <c r="M67" s="162">
        <v>6.8965517241379296E-2</v>
      </c>
      <c r="N67" s="162">
        <v>2</v>
      </c>
      <c r="O67" s="162">
        <v>1</v>
      </c>
      <c r="P67" s="162">
        <v>0</v>
      </c>
      <c r="Q67" s="162">
        <v>0</v>
      </c>
      <c r="R67" s="162">
        <v>10</v>
      </c>
      <c r="S67" s="162">
        <v>0.34482758620689602</v>
      </c>
      <c r="T67" s="162">
        <v>14</v>
      </c>
      <c r="U67" s="162">
        <v>0.48275862068965503</v>
      </c>
      <c r="V67" s="162">
        <v>7</v>
      </c>
      <c r="W67" s="162">
        <v>0.24137931034482701</v>
      </c>
      <c r="X67" s="162">
        <v>7</v>
      </c>
      <c r="Y67" s="180">
        <v>7</v>
      </c>
      <c r="Z67" s="162">
        <v>0.24137931034482701</v>
      </c>
      <c r="AA67" s="162">
        <v>-1860.57142857142</v>
      </c>
      <c r="AB67" s="162">
        <v>1513.1428571428501</v>
      </c>
      <c r="AC67" s="162">
        <v>-347.142857142857</v>
      </c>
      <c r="AD67" s="162">
        <v>0</v>
      </c>
      <c r="AE67" s="162">
        <v>0</v>
      </c>
    </row>
    <row r="68" spans="1:31" x14ac:dyDescent="0.35">
      <c r="A68" s="162" t="str">
        <f t="shared" si="0"/>
        <v>Motorwerks MINI</v>
      </c>
      <c r="B68" s="162" t="str">
        <f t="shared" si="1"/>
        <v/>
      </c>
      <c r="C68" s="162" t="s">
        <v>30</v>
      </c>
      <c r="E68" s="162" t="s">
        <v>186</v>
      </c>
      <c r="F68" s="162">
        <v>16</v>
      </c>
      <c r="G68" s="162">
        <v>1</v>
      </c>
      <c r="H68" s="162">
        <v>6.25E-2</v>
      </c>
      <c r="I68" s="162">
        <v>15</v>
      </c>
      <c r="J68" s="162">
        <v>14</v>
      </c>
      <c r="K68" s="162">
        <v>0.93333333333333302</v>
      </c>
      <c r="L68" s="162">
        <v>1</v>
      </c>
      <c r="M68" s="162">
        <v>6.6666666666666596E-2</v>
      </c>
      <c r="N68" s="162">
        <v>1</v>
      </c>
      <c r="O68" s="162">
        <v>1</v>
      </c>
      <c r="P68" s="162">
        <v>0</v>
      </c>
      <c r="Q68" s="162">
        <v>0</v>
      </c>
      <c r="R68" s="162">
        <v>8</v>
      </c>
      <c r="S68" s="162">
        <v>0.53333333333333299</v>
      </c>
      <c r="T68" s="162">
        <v>13</v>
      </c>
      <c r="U68" s="162">
        <v>0.86666666666666603</v>
      </c>
      <c r="V68" s="162">
        <v>6</v>
      </c>
      <c r="W68" s="162">
        <v>0.4</v>
      </c>
      <c r="X68" s="162">
        <v>6</v>
      </c>
      <c r="Y68" s="180">
        <v>6</v>
      </c>
      <c r="Z68" s="162">
        <v>0.4</v>
      </c>
      <c r="AA68" s="162">
        <v>-1981.1666666666599</v>
      </c>
      <c r="AB68" s="162">
        <v>1199.5</v>
      </c>
      <c r="AC68" s="162">
        <v>-781.16666666666595</v>
      </c>
      <c r="AD68" s="162">
        <v>0</v>
      </c>
      <c r="AE68" s="162">
        <v>0</v>
      </c>
    </row>
    <row r="69" spans="1:31" x14ac:dyDescent="0.35">
      <c r="A69" s="162" t="str">
        <f t="shared" ref="A69:A132" si="2">IF(F69="","",IF(B69="",A68,B69))</f>
        <v>Motorwerks MINI</v>
      </c>
      <c r="B69" s="162" t="str">
        <f t="shared" si="1"/>
        <v/>
      </c>
      <c r="C69" s="162" t="s">
        <v>30</v>
      </c>
      <c r="E69" s="162" t="s">
        <v>187</v>
      </c>
      <c r="F69" s="162">
        <v>14</v>
      </c>
      <c r="G69" s="162">
        <v>1</v>
      </c>
      <c r="H69" s="162">
        <v>7.1428571428571397E-2</v>
      </c>
      <c r="I69" s="162">
        <v>13</v>
      </c>
      <c r="J69" s="162">
        <v>5</v>
      </c>
      <c r="K69" s="162">
        <v>0.38461538461538403</v>
      </c>
      <c r="L69" s="162">
        <v>1</v>
      </c>
      <c r="M69" s="162">
        <v>7.69230769230769E-2</v>
      </c>
      <c r="N69" s="162">
        <v>1</v>
      </c>
      <c r="O69" s="162">
        <v>1</v>
      </c>
      <c r="P69" s="162">
        <v>0</v>
      </c>
      <c r="Q69" s="162">
        <v>0</v>
      </c>
      <c r="R69" s="162">
        <v>1</v>
      </c>
      <c r="S69" s="162">
        <v>7.69230769230769E-2</v>
      </c>
      <c r="T69" s="162">
        <v>0</v>
      </c>
      <c r="U69" s="162">
        <v>0</v>
      </c>
      <c r="V69" s="162">
        <v>0</v>
      </c>
      <c r="W69" s="162">
        <v>0</v>
      </c>
      <c r="X69" s="162">
        <v>0</v>
      </c>
      <c r="Y69" s="180">
        <v>0</v>
      </c>
      <c r="Z69" s="162">
        <v>0</v>
      </c>
      <c r="AA69" s="162" t="s">
        <v>34</v>
      </c>
      <c r="AB69" s="162" t="s">
        <v>34</v>
      </c>
      <c r="AC69" s="162" t="s">
        <v>34</v>
      </c>
      <c r="AD69" s="162">
        <v>0</v>
      </c>
      <c r="AE69" s="162">
        <v>0</v>
      </c>
    </row>
    <row r="70" spans="1:31" x14ac:dyDescent="0.35">
      <c r="A70" s="162" t="str">
        <f t="shared" si="2"/>
        <v>Motorwerks MINI</v>
      </c>
      <c r="B70" s="162" t="str">
        <f t="shared" ref="B70:B133" si="3">TRIM(C70)</f>
        <v/>
      </c>
      <c r="C70" s="162" t="s">
        <v>30</v>
      </c>
      <c r="E70" s="162" t="s">
        <v>191</v>
      </c>
      <c r="F70" s="162">
        <v>2</v>
      </c>
      <c r="G70" s="162">
        <v>1</v>
      </c>
      <c r="H70" s="162">
        <v>0.5</v>
      </c>
      <c r="I70" s="162">
        <v>1</v>
      </c>
      <c r="J70" s="162">
        <v>1</v>
      </c>
      <c r="K70" s="162">
        <v>1</v>
      </c>
      <c r="L70" s="162">
        <v>0</v>
      </c>
      <c r="M70" s="162">
        <v>0</v>
      </c>
      <c r="N70" s="162">
        <v>0</v>
      </c>
      <c r="O70" s="162" t="s">
        <v>34</v>
      </c>
      <c r="P70" s="162">
        <v>0</v>
      </c>
      <c r="Q70" s="162" t="s">
        <v>34</v>
      </c>
      <c r="R70" s="162">
        <v>1</v>
      </c>
      <c r="S70" s="162">
        <v>1</v>
      </c>
      <c r="T70" s="162">
        <v>1</v>
      </c>
      <c r="U70" s="162">
        <v>1</v>
      </c>
      <c r="V70" s="162">
        <v>1</v>
      </c>
      <c r="W70" s="162">
        <v>1</v>
      </c>
      <c r="X70" s="162">
        <v>1</v>
      </c>
      <c r="Y70" s="180">
        <v>1</v>
      </c>
      <c r="Z70" s="162">
        <v>1</v>
      </c>
      <c r="AA70" s="162">
        <v>-1137</v>
      </c>
      <c r="AB70" s="162">
        <v>3395</v>
      </c>
      <c r="AC70" s="162">
        <v>2257</v>
      </c>
      <c r="AD70" s="162">
        <v>0</v>
      </c>
      <c r="AE70" s="162">
        <v>0</v>
      </c>
    </row>
    <row r="71" spans="1:31" x14ac:dyDescent="0.35">
      <c r="A71" s="162" t="str">
        <f t="shared" si="2"/>
        <v>Volkswagen North Scottsdale</v>
      </c>
      <c r="B71" s="162" t="str">
        <f t="shared" si="3"/>
        <v>Volkswagen North Scottsdale</v>
      </c>
      <c r="C71" s="162" t="s">
        <v>127</v>
      </c>
      <c r="D71" s="162" t="s">
        <v>185</v>
      </c>
      <c r="E71" s="162" t="s">
        <v>154</v>
      </c>
      <c r="F71" s="162">
        <v>141</v>
      </c>
      <c r="G71" s="162">
        <v>16</v>
      </c>
      <c r="H71" s="162">
        <v>0.113475177304964</v>
      </c>
      <c r="I71" s="162">
        <v>125</v>
      </c>
      <c r="J71" s="162">
        <v>109</v>
      </c>
      <c r="K71" s="162">
        <v>0.872</v>
      </c>
      <c r="L71" s="162">
        <v>4</v>
      </c>
      <c r="M71" s="162">
        <v>3.2000000000000001E-2</v>
      </c>
      <c r="N71" s="162">
        <v>2</v>
      </c>
      <c r="O71" s="162">
        <v>0.5</v>
      </c>
      <c r="P71" s="162">
        <v>1</v>
      </c>
      <c r="Q71" s="162">
        <v>0.25</v>
      </c>
      <c r="R71" s="162">
        <v>9</v>
      </c>
      <c r="S71" s="162">
        <v>7.1999999999999995E-2</v>
      </c>
      <c r="T71" s="162">
        <v>106</v>
      </c>
      <c r="U71" s="162">
        <v>0.84799999999999998</v>
      </c>
      <c r="V71" s="162">
        <v>7</v>
      </c>
      <c r="W71" s="162">
        <v>5.6000000000000001E-2</v>
      </c>
      <c r="X71" s="162">
        <v>7</v>
      </c>
      <c r="Y71" s="180">
        <v>7</v>
      </c>
      <c r="Z71" s="162">
        <v>5.6000000000000001E-2</v>
      </c>
      <c r="AA71" s="162">
        <v>-1709</v>
      </c>
      <c r="AB71" s="162">
        <v>1744.7142857142801</v>
      </c>
      <c r="AC71" s="162">
        <v>36.285714285714199</v>
      </c>
      <c r="AD71" s="162">
        <v>3</v>
      </c>
      <c r="AE71" s="162">
        <v>2.4E-2</v>
      </c>
    </row>
    <row r="72" spans="1:31" x14ac:dyDescent="0.35">
      <c r="A72" s="162" t="str">
        <f t="shared" si="2"/>
        <v>Volkswagen North Scottsdale</v>
      </c>
      <c r="B72" s="162" t="str">
        <f t="shared" si="3"/>
        <v/>
      </c>
      <c r="C72" s="162" t="s">
        <v>30</v>
      </c>
      <c r="E72" s="162" t="s">
        <v>186</v>
      </c>
      <c r="F72" s="162">
        <v>127</v>
      </c>
      <c r="G72" s="162">
        <v>11</v>
      </c>
      <c r="H72" s="162">
        <v>8.66141732283464E-2</v>
      </c>
      <c r="I72" s="162">
        <v>116</v>
      </c>
      <c r="J72" s="162">
        <v>105</v>
      </c>
      <c r="K72" s="162">
        <v>0.90517241379310298</v>
      </c>
      <c r="L72" s="162">
        <v>4</v>
      </c>
      <c r="M72" s="162">
        <v>3.4482758620689599E-2</v>
      </c>
      <c r="N72" s="162">
        <v>2</v>
      </c>
      <c r="O72" s="162">
        <v>0.5</v>
      </c>
      <c r="P72" s="162">
        <v>1</v>
      </c>
      <c r="Q72" s="162">
        <v>0.25</v>
      </c>
      <c r="R72" s="162">
        <v>9</v>
      </c>
      <c r="S72" s="162">
        <v>7.7586206896551699E-2</v>
      </c>
      <c r="T72" s="162">
        <v>103</v>
      </c>
      <c r="U72" s="162">
        <v>0.88793103448275801</v>
      </c>
      <c r="V72" s="162">
        <v>7</v>
      </c>
      <c r="W72" s="162">
        <v>6.0344827586206899E-2</v>
      </c>
      <c r="X72" s="162">
        <v>7</v>
      </c>
      <c r="Y72" s="180">
        <v>7</v>
      </c>
      <c r="Z72" s="162">
        <v>6.0344827586206899E-2</v>
      </c>
      <c r="AA72" s="162">
        <v>-1709</v>
      </c>
      <c r="AB72" s="162">
        <v>1744.7142857142801</v>
      </c>
      <c r="AC72" s="162">
        <v>36.285714285714199</v>
      </c>
      <c r="AD72" s="162">
        <v>3</v>
      </c>
      <c r="AE72" s="162">
        <v>2.5862068965517199E-2</v>
      </c>
    </row>
    <row r="73" spans="1:31" x14ac:dyDescent="0.35">
      <c r="A73" s="162" t="str">
        <f t="shared" si="2"/>
        <v>Volkswagen North Scottsdale</v>
      </c>
      <c r="B73" s="162" t="str">
        <f t="shared" si="3"/>
        <v/>
      </c>
      <c r="C73" s="162" t="s">
        <v>30</v>
      </c>
      <c r="E73" s="162" t="s">
        <v>187</v>
      </c>
      <c r="F73" s="162">
        <v>14</v>
      </c>
      <c r="G73" s="162">
        <v>5</v>
      </c>
      <c r="H73" s="162">
        <v>0.35714285714285698</v>
      </c>
      <c r="I73" s="162">
        <v>9</v>
      </c>
      <c r="J73" s="162">
        <v>4</v>
      </c>
      <c r="K73" s="162">
        <v>0.44444444444444398</v>
      </c>
      <c r="L73" s="162">
        <v>0</v>
      </c>
      <c r="M73" s="162">
        <v>0</v>
      </c>
      <c r="N73" s="162">
        <v>0</v>
      </c>
      <c r="O73" s="162" t="s">
        <v>34</v>
      </c>
      <c r="P73" s="162">
        <v>0</v>
      </c>
      <c r="Q73" s="162" t="s">
        <v>34</v>
      </c>
      <c r="R73" s="162">
        <v>0</v>
      </c>
      <c r="S73" s="162">
        <v>0</v>
      </c>
      <c r="T73" s="162">
        <v>3</v>
      </c>
      <c r="U73" s="162">
        <v>0.33333333333333298</v>
      </c>
      <c r="V73" s="162">
        <v>0</v>
      </c>
      <c r="W73" s="162">
        <v>0</v>
      </c>
      <c r="X73" s="162">
        <v>0</v>
      </c>
      <c r="Y73" s="180">
        <v>0</v>
      </c>
      <c r="Z73" s="162">
        <v>0</v>
      </c>
      <c r="AA73" s="162" t="s">
        <v>34</v>
      </c>
      <c r="AB73" s="162" t="s">
        <v>34</v>
      </c>
      <c r="AC73" s="162" t="s">
        <v>34</v>
      </c>
      <c r="AD73" s="162">
        <v>0</v>
      </c>
      <c r="AE73" s="162">
        <v>0</v>
      </c>
    </row>
    <row r="74" spans="1:31" x14ac:dyDescent="0.35">
      <c r="A74" s="162" t="str">
        <f t="shared" si="2"/>
        <v>Volkswagen South Coast</v>
      </c>
      <c r="B74" s="162" t="str">
        <f t="shared" si="3"/>
        <v>Volkswagen South Coast</v>
      </c>
      <c r="C74" s="162" t="s">
        <v>128</v>
      </c>
      <c r="D74" s="162" t="s">
        <v>185</v>
      </c>
      <c r="E74" s="162" t="s">
        <v>154</v>
      </c>
      <c r="F74" s="162">
        <v>21</v>
      </c>
      <c r="G74" s="162">
        <v>7</v>
      </c>
      <c r="H74" s="162">
        <v>0.33333333333333298</v>
      </c>
      <c r="I74" s="162">
        <v>14</v>
      </c>
      <c r="J74" s="162">
        <v>7</v>
      </c>
      <c r="K74" s="162">
        <v>0.5</v>
      </c>
      <c r="L74" s="162">
        <v>0</v>
      </c>
      <c r="M74" s="162">
        <v>0</v>
      </c>
      <c r="N74" s="162">
        <v>0</v>
      </c>
      <c r="O74" s="162" t="s">
        <v>34</v>
      </c>
      <c r="P74" s="162">
        <v>0</v>
      </c>
      <c r="Q74" s="162" t="s">
        <v>34</v>
      </c>
      <c r="R74" s="162">
        <v>5</v>
      </c>
      <c r="S74" s="162">
        <v>0.35714285714285698</v>
      </c>
      <c r="T74" s="162">
        <v>7</v>
      </c>
      <c r="U74" s="162">
        <v>0.5</v>
      </c>
      <c r="V74" s="162">
        <v>4</v>
      </c>
      <c r="W74" s="162">
        <v>0.28571428571428498</v>
      </c>
      <c r="X74" s="162">
        <v>4</v>
      </c>
      <c r="Y74" s="180">
        <v>4</v>
      </c>
      <c r="Z74" s="162">
        <v>0.28571428571428498</v>
      </c>
      <c r="AA74" s="162">
        <v>-2090</v>
      </c>
      <c r="AB74" s="162">
        <v>1398</v>
      </c>
      <c r="AC74" s="162">
        <v>-691.5</v>
      </c>
      <c r="AD74" s="162">
        <v>0</v>
      </c>
      <c r="AE74" s="162">
        <v>0</v>
      </c>
    </row>
    <row r="75" spans="1:31" x14ac:dyDescent="0.35">
      <c r="A75" s="162" t="str">
        <f t="shared" si="2"/>
        <v>Volkswagen South Coast</v>
      </c>
      <c r="B75" s="162" t="str">
        <f t="shared" si="3"/>
        <v/>
      </c>
      <c r="C75" s="162" t="s">
        <v>30</v>
      </c>
      <c r="E75" s="162" t="s">
        <v>187</v>
      </c>
      <c r="F75" s="162">
        <v>12</v>
      </c>
      <c r="G75" s="162">
        <v>6</v>
      </c>
      <c r="H75" s="162">
        <v>0.5</v>
      </c>
      <c r="I75" s="162">
        <v>6</v>
      </c>
      <c r="J75" s="162">
        <v>0</v>
      </c>
      <c r="K75" s="162">
        <v>0</v>
      </c>
      <c r="L75" s="162">
        <v>0</v>
      </c>
      <c r="M75" s="162">
        <v>0</v>
      </c>
      <c r="N75" s="162">
        <v>0</v>
      </c>
      <c r="O75" s="162" t="s">
        <v>34</v>
      </c>
      <c r="P75" s="162">
        <v>0</v>
      </c>
      <c r="Q75" s="162" t="s">
        <v>34</v>
      </c>
      <c r="R75" s="162">
        <v>0</v>
      </c>
      <c r="S75" s="162">
        <v>0</v>
      </c>
      <c r="T75" s="162">
        <v>0</v>
      </c>
      <c r="U75" s="162">
        <v>0</v>
      </c>
      <c r="V75" s="162">
        <v>0</v>
      </c>
      <c r="W75" s="162">
        <v>0</v>
      </c>
      <c r="X75" s="162">
        <v>0</v>
      </c>
      <c r="Y75" s="180">
        <v>0</v>
      </c>
      <c r="Z75" s="162">
        <v>0</v>
      </c>
      <c r="AA75" s="162" t="s">
        <v>34</v>
      </c>
      <c r="AB75" s="162" t="s">
        <v>34</v>
      </c>
      <c r="AC75" s="162" t="s">
        <v>34</v>
      </c>
      <c r="AD75" s="162">
        <v>0</v>
      </c>
      <c r="AE75" s="162">
        <v>0</v>
      </c>
    </row>
    <row r="76" spans="1:31" x14ac:dyDescent="0.35">
      <c r="A76" s="162" t="str">
        <f t="shared" si="2"/>
        <v>Volkswagen South Coast</v>
      </c>
      <c r="B76" s="162" t="str">
        <f t="shared" si="3"/>
        <v/>
      </c>
      <c r="C76" s="162" t="s">
        <v>30</v>
      </c>
      <c r="E76" s="162" t="s">
        <v>186</v>
      </c>
      <c r="F76" s="162">
        <v>9</v>
      </c>
      <c r="G76" s="162">
        <v>1</v>
      </c>
      <c r="H76" s="162">
        <v>0.11111111111111099</v>
      </c>
      <c r="I76" s="162">
        <v>8</v>
      </c>
      <c r="J76" s="162">
        <v>7</v>
      </c>
      <c r="K76" s="162">
        <v>0.875</v>
      </c>
      <c r="L76" s="162">
        <v>0</v>
      </c>
      <c r="M76" s="162">
        <v>0</v>
      </c>
      <c r="N76" s="162">
        <v>0</v>
      </c>
      <c r="O76" s="162" t="s">
        <v>34</v>
      </c>
      <c r="P76" s="162">
        <v>0</v>
      </c>
      <c r="Q76" s="162" t="s">
        <v>34</v>
      </c>
      <c r="R76" s="162">
        <v>5</v>
      </c>
      <c r="S76" s="162">
        <v>0.625</v>
      </c>
      <c r="T76" s="162">
        <v>7</v>
      </c>
      <c r="U76" s="162">
        <v>0.875</v>
      </c>
      <c r="V76" s="162">
        <v>4</v>
      </c>
      <c r="W76" s="162">
        <v>0.5</v>
      </c>
      <c r="X76" s="162">
        <v>4</v>
      </c>
      <c r="Y76" s="180">
        <v>4</v>
      </c>
      <c r="Z76" s="162">
        <v>0.5</v>
      </c>
      <c r="AA76" s="162">
        <v>-2090</v>
      </c>
      <c r="AB76" s="162">
        <v>1398</v>
      </c>
      <c r="AC76" s="162">
        <v>-691.5</v>
      </c>
      <c r="AD76" s="162">
        <v>0</v>
      </c>
      <c r="AE76" s="162">
        <v>0</v>
      </c>
    </row>
    <row r="77" spans="1:31" x14ac:dyDescent="0.35">
      <c r="A77" s="162" t="str">
        <f t="shared" si="2"/>
        <v/>
      </c>
      <c r="B77" s="162" t="str">
        <f t="shared" si="3"/>
        <v/>
      </c>
      <c r="Y77" s="180"/>
    </row>
    <row r="78" spans="1:31" x14ac:dyDescent="0.35">
      <c r="A78" s="162" t="str">
        <f t="shared" si="2"/>
        <v/>
      </c>
      <c r="B78" s="162" t="str">
        <f t="shared" si="3"/>
        <v/>
      </c>
      <c r="Y78" s="180"/>
    </row>
    <row r="79" spans="1:31" x14ac:dyDescent="0.35">
      <c r="A79" s="162" t="str">
        <f t="shared" si="2"/>
        <v/>
      </c>
      <c r="B79" s="162" t="str">
        <f t="shared" si="3"/>
        <v/>
      </c>
      <c r="Y79" s="180"/>
    </row>
    <row r="80" spans="1:31" x14ac:dyDescent="0.35">
      <c r="A80" s="162" t="str">
        <f t="shared" si="2"/>
        <v/>
      </c>
      <c r="B80" s="162" t="str">
        <f t="shared" si="3"/>
        <v/>
      </c>
      <c r="Y80" s="180"/>
    </row>
    <row r="81" spans="1:25" x14ac:dyDescent="0.35">
      <c r="A81" s="162" t="str">
        <f t="shared" si="2"/>
        <v/>
      </c>
      <c r="B81" s="162" t="str">
        <f t="shared" si="3"/>
        <v/>
      </c>
      <c r="Y81" s="180"/>
    </row>
    <row r="82" spans="1:25" x14ac:dyDescent="0.35">
      <c r="A82" s="162" t="str">
        <f>IF(F82="","",IF(B82="",A81,B82))</f>
        <v/>
      </c>
      <c r="B82" s="162" t="str">
        <f t="shared" si="3"/>
        <v/>
      </c>
      <c r="Y82" s="180"/>
    </row>
    <row r="83" spans="1:25" x14ac:dyDescent="0.35">
      <c r="A83" s="162" t="str">
        <f t="shared" si="2"/>
        <v/>
      </c>
      <c r="B83" s="162" t="str">
        <f t="shared" si="3"/>
        <v/>
      </c>
      <c r="Y83" s="180"/>
    </row>
    <row r="84" spans="1:25" x14ac:dyDescent="0.35">
      <c r="A84" s="162" t="str">
        <f t="shared" si="2"/>
        <v/>
      </c>
      <c r="B84" s="162" t="str">
        <f t="shared" si="3"/>
        <v/>
      </c>
      <c r="Y84" s="180"/>
    </row>
    <row r="85" spans="1:25" x14ac:dyDescent="0.35">
      <c r="A85" s="162" t="str">
        <f t="shared" si="2"/>
        <v/>
      </c>
      <c r="B85" s="162" t="str">
        <f t="shared" si="3"/>
        <v/>
      </c>
      <c r="Y85" s="180"/>
    </row>
    <row r="86" spans="1:25" x14ac:dyDescent="0.35">
      <c r="A86" s="162" t="str">
        <f t="shared" si="2"/>
        <v/>
      </c>
      <c r="B86" s="162" t="str">
        <f t="shared" si="3"/>
        <v/>
      </c>
      <c r="Y86" s="180"/>
    </row>
    <row r="87" spans="1:25" x14ac:dyDescent="0.35">
      <c r="A87" s="162" t="str">
        <f t="shared" si="2"/>
        <v/>
      </c>
      <c r="B87" s="162" t="str">
        <f t="shared" si="3"/>
        <v/>
      </c>
      <c r="Y87" s="180"/>
    </row>
    <row r="88" spans="1:25" x14ac:dyDescent="0.35">
      <c r="A88" s="162" t="str">
        <f t="shared" si="2"/>
        <v/>
      </c>
      <c r="B88" s="162" t="str">
        <f t="shared" si="3"/>
        <v/>
      </c>
      <c r="Y88" s="180"/>
    </row>
    <row r="89" spans="1:25" x14ac:dyDescent="0.35">
      <c r="A89" s="162" t="str">
        <f t="shared" si="2"/>
        <v/>
      </c>
      <c r="B89" s="162" t="str">
        <f t="shared" si="3"/>
        <v/>
      </c>
      <c r="Y89" s="180"/>
    </row>
    <row r="90" spans="1:25" x14ac:dyDescent="0.35">
      <c r="A90" s="162" t="str">
        <f t="shared" si="2"/>
        <v/>
      </c>
      <c r="B90" s="162" t="str">
        <f t="shared" si="3"/>
        <v/>
      </c>
    </row>
    <row r="91" spans="1:25" x14ac:dyDescent="0.35">
      <c r="A91" s="162" t="str">
        <f t="shared" si="2"/>
        <v/>
      </c>
      <c r="B91" s="162" t="str">
        <f t="shared" si="3"/>
        <v/>
      </c>
    </row>
    <row r="92" spans="1:25" x14ac:dyDescent="0.35">
      <c r="A92" s="162" t="str">
        <f t="shared" si="2"/>
        <v/>
      </c>
      <c r="B92" s="162" t="str">
        <f t="shared" si="3"/>
        <v/>
      </c>
    </row>
    <row r="93" spans="1:25" x14ac:dyDescent="0.35">
      <c r="A93" s="162" t="str">
        <f t="shared" si="2"/>
        <v/>
      </c>
      <c r="B93" s="162" t="str">
        <f t="shared" si="3"/>
        <v/>
      </c>
    </row>
    <row r="94" spans="1:25" x14ac:dyDescent="0.35">
      <c r="A94" s="162" t="str">
        <f t="shared" si="2"/>
        <v/>
      </c>
      <c r="B94" s="162" t="str">
        <f t="shared" si="3"/>
        <v/>
      </c>
    </row>
    <row r="95" spans="1:25" x14ac:dyDescent="0.35">
      <c r="A95" s="162" t="str">
        <f t="shared" si="2"/>
        <v/>
      </c>
      <c r="B95" s="162" t="str">
        <f t="shared" si="3"/>
        <v/>
      </c>
    </row>
    <row r="96" spans="1:25" x14ac:dyDescent="0.35">
      <c r="A96" s="162" t="str">
        <f t="shared" si="2"/>
        <v/>
      </c>
      <c r="B96" s="162" t="str">
        <f t="shared" si="3"/>
        <v/>
      </c>
    </row>
    <row r="97" spans="1:2" x14ac:dyDescent="0.35">
      <c r="A97" s="162" t="str">
        <f t="shared" si="2"/>
        <v/>
      </c>
      <c r="B97" s="162" t="str">
        <f t="shared" si="3"/>
        <v/>
      </c>
    </row>
    <row r="98" spans="1:2" x14ac:dyDescent="0.35">
      <c r="A98" s="162" t="str">
        <f t="shared" si="2"/>
        <v/>
      </c>
      <c r="B98" s="162" t="str">
        <f t="shared" si="3"/>
        <v/>
      </c>
    </row>
    <row r="99" spans="1:2" x14ac:dyDescent="0.35">
      <c r="A99" s="162" t="str">
        <f t="shared" si="2"/>
        <v/>
      </c>
      <c r="B99" s="162" t="str">
        <f t="shared" si="3"/>
        <v/>
      </c>
    </row>
    <row r="100" spans="1:2" x14ac:dyDescent="0.35">
      <c r="A100" s="162" t="str">
        <f t="shared" si="2"/>
        <v/>
      </c>
      <c r="B100" s="162" t="str">
        <f t="shared" si="3"/>
        <v/>
      </c>
    </row>
    <row r="101" spans="1:2" x14ac:dyDescent="0.35">
      <c r="A101" s="162" t="str">
        <f t="shared" si="2"/>
        <v/>
      </c>
      <c r="B101" s="162" t="str">
        <f t="shared" si="3"/>
        <v/>
      </c>
    </row>
    <row r="102" spans="1:2" x14ac:dyDescent="0.35">
      <c r="A102" s="162" t="str">
        <f t="shared" si="2"/>
        <v/>
      </c>
      <c r="B102" s="162" t="str">
        <f t="shared" si="3"/>
        <v/>
      </c>
    </row>
    <row r="103" spans="1:2" x14ac:dyDescent="0.35">
      <c r="A103" s="162" t="str">
        <f t="shared" si="2"/>
        <v/>
      </c>
      <c r="B103" s="162" t="str">
        <f t="shared" si="3"/>
        <v/>
      </c>
    </row>
    <row r="104" spans="1:2" x14ac:dyDescent="0.35">
      <c r="A104" s="162" t="str">
        <f t="shared" si="2"/>
        <v/>
      </c>
      <c r="B104" s="162" t="str">
        <f t="shared" si="3"/>
        <v/>
      </c>
    </row>
    <row r="105" spans="1:2" x14ac:dyDescent="0.35">
      <c r="A105" s="162" t="str">
        <f t="shared" si="2"/>
        <v/>
      </c>
      <c r="B105" s="162" t="str">
        <f t="shared" si="3"/>
        <v/>
      </c>
    </row>
    <row r="106" spans="1:2" x14ac:dyDescent="0.35">
      <c r="A106" s="162" t="str">
        <f t="shared" si="2"/>
        <v/>
      </c>
      <c r="B106" s="162" t="str">
        <f t="shared" si="3"/>
        <v/>
      </c>
    </row>
    <row r="107" spans="1:2" x14ac:dyDescent="0.35">
      <c r="A107" s="162" t="str">
        <f t="shared" si="2"/>
        <v/>
      </c>
      <c r="B107" s="162" t="str">
        <f t="shared" si="3"/>
        <v/>
      </c>
    </row>
    <row r="108" spans="1:2" x14ac:dyDescent="0.35">
      <c r="A108" s="162" t="str">
        <f t="shared" si="2"/>
        <v/>
      </c>
      <c r="B108" s="162" t="str">
        <f t="shared" si="3"/>
        <v/>
      </c>
    </row>
    <row r="109" spans="1:2" x14ac:dyDescent="0.35">
      <c r="A109" s="162" t="str">
        <f t="shared" si="2"/>
        <v/>
      </c>
      <c r="B109" s="162" t="str">
        <f t="shared" si="3"/>
        <v/>
      </c>
    </row>
    <row r="110" spans="1:2" x14ac:dyDescent="0.35">
      <c r="A110" s="162" t="str">
        <f t="shared" si="2"/>
        <v/>
      </c>
      <c r="B110" s="162" t="str">
        <f t="shared" si="3"/>
        <v/>
      </c>
    </row>
    <row r="111" spans="1:2" x14ac:dyDescent="0.35">
      <c r="A111" s="162" t="str">
        <f t="shared" si="2"/>
        <v/>
      </c>
      <c r="B111" s="162" t="str">
        <f t="shared" si="3"/>
        <v/>
      </c>
    </row>
    <row r="112" spans="1:2" x14ac:dyDescent="0.35">
      <c r="A112" s="162" t="str">
        <f t="shared" si="2"/>
        <v/>
      </c>
      <c r="B112" s="162" t="str">
        <f t="shared" si="3"/>
        <v/>
      </c>
    </row>
    <row r="113" spans="1:2" x14ac:dyDescent="0.35">
      <c r="A113" s="162" t="str">
        <f t="shared" si="2"/>
        <v/>
      </c>
      <c r="B113" s="162" t="str">
        <f t="shared" si="3"/>
        <v/>
      </c>
    </row>
    <row r="114" spans="1:2" x14ac:dyDescent="0.35">
      <c r="A114" s="162" t="str">
        <f t="shared" si="2"/>
        <v/>
      </c>
      <c r="B114" s="162" t="str">
        <f t="shared" si="3"/>
        <v/>
      </c>
    </row>
    <row r="115" spans="1:2" x14ac:dyDescent="0.35">
      <c r="A115" s="162" t="str">
        <f t="shared" si="2"/>
        <v/>
      </c>
      <c r="B115" s="162" t="str">
        <f t="shared" si="3"/>
        <v/>
      </c>
    </row>
    <row r="116" spans="1:2" x14ac:dyDescent="0.35">
      <c r="A116" s="162" t="str">
        <f t="shared" si="2"/>
        <v/>
      </c>
      <c r="B116" s="162" t="str">
        <f t="shared" si="3"/>
        <v/>
      </c>
    </row>
    <row r="117" spans="1:2" x14ac:dyDescent="0.35">
      <c r="A117" s="162" t="str">
        <f t="shared" si="2"/>
        <v/>
      </c>
      <c r="B117" s="162" t="str">
        <f t="shared" si="3"/>
        <v/>
      </c>
    </row>
    <row r="118" spans="1:2" x14ac:dyDescent="0.35">
      <c r="A118" s="162" t="str">
        <f t="shared" si="2"/>
        <v/>
      </c>
      <c r="B118" s="162" t="str">
        <f t="shared" si="3"/>
        <v/>
      </c>
    </row>
    <row r="119" spans="1:2" x14ac:dyDescent="0.35">
      <c r="A119" s="162" t="str">
        <f t="shared" si="2"/>
        <v/>
      </c>
      <c r="B119" s="162" t="str">
        <f t="shared" si="3"/>
        <v/>
      </c>
    </row>
    <row r="120" spans="1:2" x14ac:dyDescent="0.35">
      <c r="A120" s="162" t="str">
        <f t="shared" si="2"/>
        <v/>
      </c>
      <c r="B120" s="162" t="str">
        <f t="shared" si="3"/>
        <v/>
      </c>
    </row>
    <row r="121" spans="1:2" x14ac:dyDescent="0.35">
      <c r="A121" s="162" t="str">
        <f t="shared" si="2"/>
        <v/>
      </c>
      <c r="B121" s="162" t="str">
        <f t="shared" si="3"/>
        <v/>
      </c>
    </row>
    <row r="122" spans="1:2" x14ac:dyDescent="0.35">
      <c r="A122" s="162" t="str">
        <f t="shared" si="2"/>
        <v/>
      </c>
      <c r="B122" s="162" t="str">
        <f t="shared" si="3"/>
        <v/>
      </c>
    </row>
    <row r="123" spans="1:2" x14ac:dyDescent="0.35">
      <c r="A123" s="162" t="str">
        <f t="shared" si="2"/>
        <v/>
      </c>
      <c r="B123" s="162" t="str">
        <f t="shared" si="3"/>
        <v/>
      </c>
    </row>
    <row r="124" spans="1:2" x14ac:dyDescent="0.35">
      <c r="A124" s="162" t="str">
        <f t="shared" si="2"/>
        <v/>
      </c>
      <c r="B124" s="162" t="str">
        <f t="shared" si="3"/>
        <v/>
      </c>
    </row>
    <row r="125" spans="1:2" x14ac:dyDescent="0.35">
      <c r="A125" s="162" t="str">
        <f t="shared" si="2"/>
        <v/>
      </c>
      <c r="B125" s="162" t="str">
        <f t="shared" si="3"/>
        <v/>
      </c>
    </row>
    <row r="126" spans="1:2" x14ac:dyDescent="0.35">
      <c r="A126" s="162" t="str">
        <f t="shared" si="2"/>
        <v/>
      </c>
      <c r="B126" s="162" t="str">
        <f t="shared" si="3"/>
        <v/>
      </c>
    </row>
    <row r="127" spans="1:2" x14ac:dyDescent="0.35">
      <c r="A127" s="162" t="str">
        <f t="shared" si="2"/>
        <v/>
      </c>
      <c r="B127" s="162" t="str">
        <f t="shared" si="3"/>
        <v/>
      </c>
    </row>
    <row r="128" spans="1:2" x14ac:dyDescent="0.35">
      <c r="A128" s="162" t="str">
        <f t="shared" si="2"/>
        <v/>
      </c>
      <c r="B128" s="162" t="str">
        <f t="shared" si="3"/>
        <v/>
      </c>
    </row>
    <row r="129" spans="1:2" x14ac:dyDescent="0.35">
      <c r="A129" s="162" t="str">
        <f t="shared" si="2"/>
        <v/>
      </c>
      <c r="B129" s="162" t="str">
        <f t="shared" si="3"/>
        <v/>
      </c>
    </row>
    <row r="130" spans="1:2" x14ac:dyDescent="0.35">
      <c r="A130" s="162" t="str">
        <f t="shared" si="2"/>
        <v/>
      </c>
      <c r="B130" s="162" t="str">
        <f t="shared" si="3"/>
        <v/>
      </c>
    </row>
    <row r="131" spans="1:2" x14ac:dyDescent="0.35">
      <c r="A131" s="162" t="str">
        <f t="shared" si="2"/>
        <v/>
      </c>
      <c r="B131" s="162" t="str">
        <f t="shared" si="3"/>
        <v/>
      </c>
    </row>
    <row r="132" spans="1:2" x14ac:dyDescent="0.35">
      <c r="A132" s="162" t="str">
        <f t="shared" si="2"/>
        <v/>
      </c>
      <c r="B132" s="162" t="str">
        <f t="shared" si="3"/>
        <v/>
      </c>
    </row>
    <row r="133" spans="1:2" x14ac:dyDescent="0.35">
      <c r="A133" s="162" t="str">
        <f t="shared" ref="A133:A196" si="4">IF(F133="","",IF(B133="",A132,B133))</f>
        <v/>
      </c>
      <c r="B133" s="162" t="str">
        <f t="shared" si="3"/>
        <v/>
      </c>
    </row>
    <row r="134" spans="1:2" x14ac:dyDescent="0.35">
      <c r="A134" s="162" t="str">
        <f t="shared" si="4"/>
        <v/>
      </c>
      <c r="B134" s="162" t="str">
        <f t="shared" ref="B134:B197" si="5">TRIM(C134)</f>
        <v/>
      </c>
    </row>
    <row r="135" spans="1:2" x14ac:dyDescent="0.35">
      <c r="A135" s="162" t="str">
        <f t="shared" si="4"/>
        <v/>
      </c>
      <c r="B135" s="162" t="str">
        <f t="shared" si="5"/>
        <v/>
      </c>
    </row>
    <row r="136" spans="1:2" x14ac:dyDescent="0.35">
      <c r="A136" s="162" t="str">
        <f t="shared" si="4"/>
        <v/>
      </c>
      <c r="B136" s="162" t="str">
        <f t="shared" si="5"/>
        <v/>
      </c>
    </row>
    <row r="137" spans="1:2" x14ac:dyDescent="0.35">
      <c r="A137" s="162" t="str">
        <f t="shared" si="4"/>
        <v/>
      </c>
      <c r="B137" s="162" t="str">
        <f t="shared" si="5"/>
        <v/>
      </c>
    </row>
    <row r="138" spans="1:2" x14ac:dyDescent="0.35">
      <c r="A138" s="162" t="str">
        <f t="shared" si="4"/>
        <v/>
      </c>
      <c r="B138" s="162" t="str">
        <f t="shared" si="5"/>
        <v/>
      </c>
    </row>
    <row r="139" spans="1:2" x14ac:dyDescent="0.35">
      <c r="A139" s="162" t="str">
        <f t="shared" si="4"/>
        <v/>
      </c>
      <c r="B139" s="162" t="str">
        <f t="shared" si="5"/>
        <v/>
      </c>
    </row>
    <row r="140" spans="1:2" x14ac:dyDescent="0.35">
      <c r="A140" s="162" t="str">
        <f t="shared" si="4"/>
        <v/>
      </c>
      <c r="B140" s="162" t="str">
        <f t="shared" si="5"/>
        <v/>
      </c>
    </row>
    <row r="141" spans="1:2" x14ac:dyDescent="0.35">
      <c r="A141" s="162" t="str">
        <f t="shared" si="4"/>
        <v/>
      </c>
      <c r="B141" s="162" t="str">
        <f t="shared" si="5"/>
        <v/>
      </c>
    </row>
    <row r="142" spans="1:2" x14ac:dyDescent="0.35">
      <c r="A142" s="162" t="str">
        <f t="shared" si="4"/>
        <v/>
      </c>
      <c r="B142" s="162" t="str">
        <f t="shared" si="5"/>
        <v/>
      </c>
    </row>
    <row r="143" spans="1:2" x14ac:dyDescent="0.35">
      <c r="A143" s="162" t="str">
        <f t="shared" si="4"/>
        <v/>
      </c>
      <c r="B143" s="162" t="str">
        <f t="shared" si="5"/>
        <v/>
      </c>
    </row>
    <row r="144" spans="1:2" x14ac:dyDescent="0.35">
      <c r="A144" s="162" t="str">
        <f t="shared" si="4"/>
        <v/>
      </c>
      <c r="B144" s="162" t="str">
        <f t="shared" si="5"/>
        <v/>
      </c>
    </row>
    <row r="145" spans="1:2" x14ac:dyDescent="0.35">
      <c r="A145" s="162" t="str">
        <f t="shared" si="4"/>
        <v/>
      </c>
      <c r="B145" s="162" t="str">
        <f t="shared" si="5"/>
        <v/>
      </c>
    </row>
    <row r="146" spans="1:2" x14ac:dyDescent="0.35">
      <c r="A146" s="162" t="str">
        <f t="shared" si="4"/>
        <v/>
      </c>
      <c r="B146" s="162" t="str">
        <f t="shared" si="5"/>
        <v/>
      </c>
    </row>
    <row r="147" spans="1:2" x14ac:dyDescent="0.35">
      <c r="A147" s="162" t="str">
        <f t="shared" si="4"/>
        <v/>
      </c>
      <c r="B147" s="162" t="str">
        <f t="shared" si="5"/>
        <v/>
      </c>
    </row>
    <row r="148" spans="1:2" x14ac:dyDescent="0.35">
      <c r="A148" s="162" t="str">
        <f t="shared" si="4"/>
        <v/>
      </c>
      <c r="B148" s="162" t="str">
        <f t="shared" si="5"/>
        <v/>
      </c>
    </row>
    <row r="149" spans="1:2" x14ac:dyDescent="0.35">
      <c r="A149" s="162" t="str">
        <f t="shared" si="4"/>
        <v/>
      </c>
      <c r="B149" s="162" t="str">
        <f t="shared" si="5"/>
        <v/>
      </c>
    </row>
    <row r="150" spans="1:2" x14ac:dyDescent="0.35">
      <c r="A150" s="162" t="str">
        <f t="shared" si="4"/>
        <v/>
      </c>
      <c r="B150" s="162" t="str">
        <f t="shared" si="5"/>
        <v/>
      </c>
    </row>
    <row r="151" spans="1:2" x14ac:dyDescent="0.35">
      <c r="A151" s="162" t="str">
        <f t="shared" si="4"/>
        <v/>
      </c>
      <c r="B151" s="162" t="str">
        <f t="shared" si="5"/>
        <v/>
      </c>
    </row>
    <row r="152" spans="1:2" x14ac:dyDescent="0.35">
      <c r="A152" s="162" t="str">
        <f t="shared" si="4"/>
        <v/>
      </c>
      <c r="B152" s="162" t="str">
        <f t="shared" si="5"/>
        <v/>
      </c>
    </row>
    <row r="153" spans="1:2" x14ac:dyDescent="0.35">
      <c r="A153" s="162" t="str">
        <f t="shared" si="4"/>
        <v/>
      </c>
      <c r="B153" s="162" t="str">
        <f t="shared" si="5"/>
        <v/>
      </c>
    </row>
    <row r="154" spans="1:2" x14ac:dyDescent="0.35">
      <c r="A154" s="162" t="str">
        <f t="shared" si="4"/>
        <v/>
      </c>
      <c r="B154" s="162" t="str">
        <f t="shared" si="5"/>
        <v/>
      </c>
    </row>
    <row r="155" spans="1:2" x14ac:dyDescent="0.35">
      <c r="A155" s="162" t="str">
        <f t="shared" si="4"/>
        <v/>
      </c>
      <c r="B155" s="162" t="str">
        <f t="shared" si="5"/>
        <v/>
      </c>
    </row>
    <row r="156" spans="1:2" x14ac:dyDescent="0.35">
      <c r="A156" s="162" t="str">
        <f t="shared" si="4"/>
        <v/>
      </c>
      <c r="B156" s="162" t="str">
        <f t="shared" si="5"/>
        <v/>
      </c>
    </row>
    <row r="157" spans="1:2" x14ac:dyDescent="0.35">
      <c r="A157" s="162" t="str">
        <f t="shared" si="4"/>
        <v/>
      </c>
      <c r="B157" s="162" t="str">
        <f t="shared" si="5"/>
        <v/>
      </c>
    </row>
    <row r="158" spans="1:2" x14ac:dyDescent="0.35">
      <c r="A158" s="162" t="str">
        <f t="shared" si="4"/>
        <v/>
      </c>
      <c r="B158" s="162" t="str">
        <f t="shared" si="5"/>
        <v/>
      </c>
    </row>
    <row r="159" spans="1:2" x14ac:dyDescent="0.35">
      <c r="A159" s="162" t="str">
        <f t="shared" si="4"/>
        <v/>
      </c>
      <c r="B159" s="162" t="str">
        <f t="shared" si="5"/>
        <v/>
      </c>
    </row>
    <row r="160" spans="1:2" x14ac:dyDescent="0.35">
      <c r="A160" s="162" t="str">
        <f t="shared" si="4"/>
        <v/>
      </c>
      <c r="B160" s="162" t="str">
        <f t="shared" si="5"/>
        <v/>
      </c>
    </row>
    <row r="161" spans="1:2" x14ac:dyDescent="0.35">
      <c r="A161" s="162" t="str">
        <f t="shared" si="4"/>
        <v/>
      </c>
      <c r="B161" s="162" t="str">
        <f t="shared" si="5"/>
        <v/>
      </c>
    </row>
    <row r="162" spans="1:2" x14ac:dyDescent="0.35">
      <c r="A162" s="162" t="str">
        <f t="shared" si="4"/>
        <v/>
      </c>
      <c r="B162" s="162" t="str">
        <f t="shared" si="5"/>
        <v/>
      </c>
    </row>
    <row r="163" spans="1:2" x14ac:dyDescent="0.35">
      <c r="A163" s="162" t="str">
        <f t="shared" si="4"/>
        <v/>
      </c>
      <c r="B163" s="162" t="str">
        <f t="shared" si="5"/>
        <v/>
      </c>
    </row>
    <row r="164" spans="1:2" x14ac:dyDescent="0.35">
      <c r="A164" s="162" t="str">
        <f t="shared" si="4"/>
        <v/>
      </c>
      <c r="B164" s="162" t="str">
        <f t="shared" si="5"/>
        <v/>
      </c>
    </row>
    <row r="165" spans="1:2" x14ac:dyDescent="0.35">
      <c r="A165" s="162" t="str">
        <f t="shared" si="4"/>
        <v/>
      </c>
      <c r="B165" s="162" t="str">
        <f t="shared" si="5"/>
        <v/>
      </c>
    </row>
    <row r="166" spans="1:2" x14ac:dyDescent="0.35">
      <c r="A166" s="162" t="str">
        <f t="shared" si="4"/>
        <v/>
      </c>
      <c r="B166" s="162" t="str">
        <f t="shared" si="5"/>
        <v/>
      </c>
    </row>
    <row r="167" spans="1:2" x14ac:dyDescent="0.35">
      <c r="A167" s="162" t="str">
        <f t="shared" si="4"/>
        <v/>
      </c>
      <c r="B167" s="162" t="str">
        <f t="shared" si="5"/>
        <v/>
      </c>
    </row>
    <row r="168" spans="1:2" x14ac:dyDescent="0.35">
      <c r="A168" s="162" t="str">
        <f t="shared" si="4"/>
        <v/>
      </c>
      <c r="B168" s="162" t="str">
        <f t="shared" si="5"/>
        <v/>
      </c>
    </row>
    <row r="169" spans="1:2" x14ac:dyDescent="0.35">
      <c r="A169" s="162" t="str">
        <f t="shared" si="4"/>
        <v/>
      </c>
      <c r="B169" s="162" t="str">
        <f t="shared" si="5"/>
        <v/>
      </c>
    </row>
    <row r="170" spans="1:2" x14ac:dyDescent="0.35">
      <c r="A170" s="162" t="str">
        <f t="shared" si="4"/>
        <v/>
      </c>
      <c r="B170" s="162" t="str">
        <f t="shared" si="5"/>
        <v/>
      </c>
    </row>
    <row r="171" spans="1:2" x14ac:dyDescent="0.35">
      <c r="A171" s="162" t="str">
        <f t="shared" si="4"/>
        <v/>
      </c>
      <c r="B171" s="162" t="str">
        <f t="shared" si="5"/>
        <v/>
      </c>
    </row>
    <row r="172" spans="1:2" x14ac:dyDescent="0.35">
      <c r="A172" s="162" t="str">
        <f t="shared" si="4"/>
        <v/>
      </c>
      <c r="B172" s="162" t="str">
        <f t="shared" si="5"/>
        <v/>
      </c>
    </row>
    <row r="173" spans="1:2" x14ac:dyDescent="0.35">
      <c r="A173" s="162" t="str">
        <f t="shared" si="4"/>
        <v/>
      </c>
      <c r="B173" s="162" t="str">
        <f t="shared" si="5"/>
        <v/>
      </c>
    </row>
    <row r="174" spans="1:2" x14ac:dyDescent="0.35">
      <c r="A174" s="162" t="str">
        <f t="shared" si="4"/>
        <v/>
      </c>
      <c r="B174" s="162" t="str">
        <f t="shared" si="5"/>
        <v/>
      </c>
    </row>
    <row r="175" spans="1:2" x14ac:dyDescent="0.35">
      <c r="A175" s="162" t="str">
        <f t="shared" si="4"/>
        <v/>
      </c>
      <c r="B175" s="162" t="str">
        <f t="shared" si="5"/>
        <v/>
      </c>
    </row>
    <row r="176" spans="1:2" x14ac:dyDescent="0.35">
      <c r="A176" s="162" t="str">
        <f t="shared" si="4"/>
        <v/>
      </c>
      <c r="B176" s="162" t="str">
        <f t="shared" si="5"/>
        <v/>
      </c>
    </row>
    <row r="177" spans="1:2" x14ac:dyDescent="0.35">
      <c r="A177" s="162" t="str">
        <f t="shared" si="4"/>
        <v/>
      </c>
      <c r="B177" s="162" t="str">
        <f t="shared" si="5"/>
        <v/>
      </c>
    </row>
    <row r="178" spans="1:2" x14ac:dyDescent="0.35">
      <c r="A178" s="162" t="str">
        <f t="shared" si="4"/>
        <v/>
      </c>
      <c r="B178" s="162" t="str">
        <f t="shared" si="5"/>
        <v/>
      </c>
    </row>
    <row r="179" spans="1:2" x14ac:dyDescent="0.35">
      <c r="A179" s="162" t="str">
        <f t="shared" si="4"/>
        <v/>
      </c>
      <c r="B179" s="162" t="str">
        <f t="shared" si="5"/>
        <v/>
      </c>
    </row>
    <row r="180" spans="1:2" x14ac:dyDescent="0.35">
      <c r="A180" s="162" t="str">
        <f t="shared" si="4"/>
        <v/>
      </c>
      <c r="B180" s="162" t="str">
        <f t="shared" si="5"/>
        <v/>
      </c>
    </row>
    <row r="181" spans="1:2" x14ac:dyDescent="0.35">
      <c r="A181" s="162" t="str">
        <f t="shared" si="4"/>
        <v/>
      </c>
      <c r="B181" s="162" t="str">
        <f t="shared" si="5"/>
        <v/>
      </c>
    </row>
    <row r="182" spans="1:2" x14ac:dyDescent="0.35">
      <c r="A182" s="162" t="str">
        <f t="shared" si="4"/>
        <v/>
      </c>
      <c r="B182" s="162" t="str">
        <f t="shared" si="5"/>
        <v/>
      </c>
    </row>
    <row r="183" spans="1:2" x14ac:dyDescent="0.35">
      <c r="A183" s="162" t="str">
        <f t="shared" si="4"/>
        <v/>
      </c>
      <c r="B183" s="162" t="str">
        <f t="shared" si="5"/>
        <v/>
      </c>
    </row>
    <row r="184" spans="1:2" x14ac:dyDescent="0.35">
      <c r="A184" s="162" t="str">
        <f t="shared" si="4"/>
        <v/>
      </c>
      <c r="B184" s="162" t="str">
        <f t="shared" si="5"/>
        <v/>
      </c>
    </row>
    <row r="185" spans="1:2" x14ac:dyDescent="0.35">
      <c r="A185" s="162" t="str">
        <f t="shared" si="4"/>
        <v/>
      </c>
      <c r="B185" s="162" t="str">
        <f t="shared" si="5"/>
        <v/>
      </c>
    </row>
    <row r="186" spans="1:2" x14ac:dyDescent="0.35">
      <c r="A186" s="162" t="str">
        <f t="shared" si="4"/>
        <v/>
      </c>
      <c r="B186" s="162" t="str">
        <f t="shared" si="5"/>
        <v/>
      </c>
    </row>
    <row r="187" spans="1:2" x14ac:dyDescent="0.35">
      <c r="A187" s="162" t="str">
        <f t="shared" si="4"/>
        <v/>
      </c>
      <c r="B187" s="162" t="str">
        <f t="shared" si="5"/>
        <v/>
      </c>
    </row>
    <row r="188" spans="1:2" x14ac:dyDescent="0.35">
      <c r="A188" s="162" t="str">
        <f t="shared" si="4"/>
        <v/>
      </c>
      <c r="B188" s="162" t="str">
        <f t="shared" si="5"/>
        <v/>
      </c>
    </row>
    <row r="189" spans="1:2" x14ac:dyDescent="0.35">
      <c r="A189" s="162" t="str">
        <f t="shared" si="4"/>
        <v/>
      </c>
      <c r="B189" s="162" t="str">
        <f t="shared" si="5"/>
        <v/>
      </c>
    </row>
    <row r="190" spans="1:2" x14ac:dyDescent="0.35">
      <c r="A190" s="162" t="str">
        <f t="shared" si="4"/>
        <v/>
      </c>
      <c r="B190" s="162" t="str">
        <f t="shared" si="5"/>
        <v/>
      </c>
    </row>
    <row r="191" spans="1:2" x14ac:dyDescent="0.35">
      <c r="A191" s="162" t="str">
        <f t="shared" si="4"/>
        <v/>
      </c>
      <c r="B191" s="162" t="str">
        <f t="shared" si="5"/>
        <v/>
      </c>
    </row>
    <row r="192" spans="1:2" x14ac:dyDescent="0.35">
      <c r="A192" s="162" t="str">
        <f t="shared" si="4"/>
        <v/>
      </c>
      <c r="B192" s="162" t="str">
        <f t="shared" si="5"/>
        <v/>
      </c>
    </row>
    <row r="193" spans="1:2" x14ac:dyDescent="0.35">
      <c r="A193" s="162" t="str">
        <f t="shared" si="4"/>
        <v/>
      </c>
      <c r="B193" s="162" t="str">
        <f t="shared" si="5"/>
        <v/>
      </c>
    </row>
    <row r="194" spans="1:2" x14ac:dyDescent="0.35">
      <c r="A194" s="162" t="str">
        <f t="shared" si="4"/>
        <v/>
      </c>
      <c r="B194" s="162" t="str">
        <f t="shared" si="5"/>
        <v/>
      </c>
    </row>
    <row r="195" spans="1:2" x14ac:dyDescent="0.35">
      <c r="A195" s="162" t="str">
        <f t="shared" si="4"/>
        <v/>
      </c>
      <c r="B195" s="162" t="str">
        <f t="shared" si="5"/>
        <v/>
      </c>
    </row>
    <row r="196" spans="1:2" x14ac:dyDescent="0.35">
      <c r="A196" s="162" t="str">
        <f t="shared" si="4"/>
        <v/>
      </c>
      <c r="B196" s="162" t="str">
        <f t="shared" si="5"/>
        <v/>
      </c>
    </row>
    <row r="197" spans="1:2" x14ac:dyDescent="0.35">
      <c r="A197" s="162" t="str">
        <f t="shared" ref="A197:A260" si="6">IF(F197="","",IF(B197="",A196,B197))</f>
        <v/>
      </c>
      <c r="B197" s="162" t="str">
        <f t="shared" si="5"/>
        <v/>
      </c>
    </row>
    <row r="198" spans="1:2" x14ac:dyDescent="0.35">
      <c r="A198" s="162" t="str">
        <f t="shared" si="6"/>
        <v/>
      </c>
      <c r="B198" s="162" t="str">
        <f t="shared" ref="B198:B261" si="7">TRIM(C198)</f>
        <v/>
      </c>
    </row>
    <row r="199" spans="1:2" x14ac:dyDescent="0.35">
      <c r="A199" s="162" t="str">
        <f t="shared" si="6"/>
        <v/>
      </c>
      <c r="B199" s="162" t="str">
        <f t="shared" si="7"/>
        <v/>
      </c>
    </row>
    <row r="200" spans="1:2" x14ac:dyDescent="0.35">
      <c r="A200" s="162" t="str">
        <f t="shared" si="6"/>
        <v/>
      </c>
      <c r="B200" s="162" t="str">
        <f t="shared" si="7"/>
        <v/>
      </c>
    </row>
    <row r="201" spans="1:2" x14ac:dyDescent="0.35">
      <c r="A201" s="162" t="str">
        <f t="shared" si="6"/>
        <v/>
      </c>
      <c r="B201" s="162" t="str">
        <f t="shared" si="7"/>
        <v/>
      </c>
    </row>
    <row r="202" spans="1:2" x14ac:dyDescent="0.35">
      <c r="A202" s="162" t="str">
        <f t="shared" si="6"/>
        <v/>
      </c>
      <c r="B202" s="162" t="str">
        <f t="shared" si="7"/>
        <v/>
      </c>
    </row>
    <row r="203" spans="1:2" x14ac:dyDescent="0.35">
      <c r="A203" s="162" t="str">
        <f t="shared" si="6"/>
        <v/>
      </c>
      <c r="B203" s="162" t="str">
        <f t="shared" si="7"/>
        <v/>
      </c>
    </row>
    <row r="204" spans="1:2" x14ac:dyDescent="0.35">
      <c r="A204" s="162" t="str">
        <f t="shared" si="6"/>
        <v/>
      </c>
      <c r="B204" s="162" t="str">
        <f t="shared" si="7"/>
        <v/>
      </c>
    </row>
    <row r="205" spans="1:2" x14ac:dyDescent="0.35">
      <c r="A205" s="162" t="str">
        <f t="shared" si="6"/>
        <v/>
      </c>
      <c r="B205" s="162" t="str">
        <f t="shared" si="7"/>
        <v/>
      </c>
    </row>
    <row r="206" spans="1:2" x14ac:dyDescent="0.35">
      <c r="A206" s="162" t="str">
        <f t="shared" si="6"/>
        <v/>
      </c>
      <c r="B206" s="162" t="str">
        <f t="shared" si="7"/>
        <v/>
      </c>
    </row>
    <row r="207" spans="1:2" x14ac:dyDescent="0.35">
      <c r="A207" s="162" t="str">
        <f t="shared" si="6"/>
        <v/>
      </c>
      <c r="B207" s="162" t="str">
        <f t="shared" si="7"/>
        <v/>
      </c>
    </row>
    <row r="208" spans="1:2" x14ac:dyDescent="0.35">
      <c r="A208" s="162" t="str">
        <f t="shared" si="6"/>
        <v/>
      </c>
      <c r="B208" s="162" t="str">
        <f t="shared" si="7"/>
        <v/>
      </c>
    </row>
    <row r="209" spans="1:2" x14ac:dyDescent="0.35">
      <c r="A209" s="162" t="str">
        <f t="shared" si="6"/>
        <v/>
      </c>
      <c r="B209" s="162" t="str">
        <f t="shared" si="7"/>
        <v/>
      </c>
    </row>
    <row r="210" spans="1:2" x14ac:dyDescent="0.35">
      <c r="A210" s="162" t="str">
        <f t="shared" si="6"/>
        <v/>
      </c>
      <c r="B210" s="162" t="str">
        <f t="shared" si="7"/>
        <v/>
      </c>
    </row>
    <row r="211" spans="1:2" x14ac:dyDescent="0.35">
      <c r="A211" s="162" t="str">
        <f t="shared" si="6"/>
        <v/>
      </c>
      <c r="B211" s="162" t="str">
        <f t="shared" si="7"/>
        <v/>
      </c>
    </row>
    <row r="212" spans="1:2" x14ac:dyDescent="0.35">
      <c r="A212" s="162" t="str">
        <f t="shared" si="6"/>
        <v/>
      </c>
      <c r="B212" s="162" t="str">
        <f t="shared" si="7"/>
        <v/>
      </c>
    </row>
    <row r="213" spans="1:2" x14ac:dyDescent="0.35">
      <c r="A213" s="162" t="str">
        <f t="shared" si="6"/>
        <v/>
      </c>
      <c r="B213" s="162" t="str">
        <f t="shared" si="7"/>
        <v/>
      </c>
    </row>
    <row r="214" spans="1:2" x14ac:dyDescent="0.35">
      <c r="A214" s="162" t="str">
        <f t="shared" si="6"/>
        <v/>
      </c>
      <c r="B214" s="162" t="str">
        <f t="shared" si="7"/>
        <v/>
      </c>
    </row>
    <row r="215" spans="1:2" x14ac:dyDescent="0.35">
      <c r="A215" s="162" t="str">
        <f t="shared" si="6"/>
        <v/>
      </c>
      <c r="B215" s="162" t="str">
        <f t="shared" si="7"/>
        <v/>
      </c>
    </row>
    <row r="216" spans="1:2" x14ac:dyDescent="0.35">
      <c r="A216" s="162" t="str">
        <f t="shared" si="6"/>
        <v/>
      </c>
      <c r="B216" s="162" t="str">
        <f t="shared" si="7"/>
        <v/>
      </c>
    </row>
    <row r="217" spans="1:2" x14ac:dyDescent="0.35">
      <c r="A217" s="162" t="str">
        <f t="shared" si="6"/>
        <v/>
      </c>
      <c r="B217" s="162" t="str">
        <f t="shared" si="7"/>
        <v/>
      </c>
    </row>
    <row r="218" spans="1:2" x14ac:dyDescent="0.35">
      <c r="A218" s="162" t="str">
        <f t="shared" si="6"/>
        <v/>
      </c>
      <c r="B218" s="162" t="str">
        <f t="shared" si="7"/>
        <v/>
      </c>
    </row>
    <row r="219" spans="1:2" x14ac:dyDescent="0.35">
      <c r="A219" s="162" t="str">
        <f t="shared" si="6"/>
        <v/>
      </c>
      <c r="B219" s="162" t="str">
        <f t="shared" si="7"/>
        <v/>
      </c>
    </row>
    <row r="220" spans="1:2" x14ac:dyDescent="0.35">
      <c r="A220" s="162" t="str">
        <f t="shared" si="6"/>
        <v/>
      </c>
      <c r="B220" s="162" t="str">
        <f t="shared" si="7"/>
        <v/>
      </c>
    </row>
    <row r="221" spans="1:2" x14ac:dyDescent="0.35">
      <c r="A221" s="162" t="str">
        <f t="shared" si="6"/>
        <v/>
      </c>
      <c r="B221" s="162" t="str">
        <f t="shared" si="7"/>
        <v/>
      </c>
    </row>
    <row r="222" spans="1:2" x14ac:dyDescent="0.35">
      <c r="A222" s="162" t="str">
        <f t="shared" si="6"/>
        <v/>
      </c>
      <c r="B222" s="162" t="str">
        <f t="shared" si="7"/>
        <v/>
      </c>
    </row>
    <row r="223" spans="1:2" x14ac:dyDescent="0.35">
      <c r="A223" s="162" t="str">
        <f t="shared" si="6"/>
        <v/>
      </c>
      <c r="B223" s="162" t="str">
        <f t="shared" si="7"/>
        <v/>
      </c>
    </row>
    <row r="224" spans="1:2" x14ac:dyDescent="0.35">
      <c r="A224" s="162" t="str">
        <f t="shared" si="6"/>
        <v/>
      </c>
      <c r="B224" s="162" t="str">
        <f t="shared" si="7"/>
        <v/>
      </c>
    </row>
    <row r="225" spans="1:2" x14ac:dyDescent="0.35">
      <c r="A225" s="162" t="str">
        <f t="shared" si="6"/>
        <v/>
      </c>
      <c r="B225" s="162" t="str">
        <f t="shared" si="7"/>
        <v/>
      </c>
    </row>
    <row r="226" spans="1:2" x14ac:dyDescent="0.35">
      <c r="A226" s="162" t="str">
        <f t="shared" si="6"/>
        <v/>
      </c>
      <c r="B226" s="162" t="str">
        <f t="shared" si="7"/>
        <v/>
      </c>
    </row>
    <row r="227" spans="1:2" x14ac:dyDescent="0.35">
      <c r="A227" s="162" t="str">
        <f t="shared" si="6"/>
        <v/>
      </c>
      <c r="B227" s="162" t="str">
        <f t="shared" si="7"/>
        <v/>
      </c>
    </row>
    <row r="228" spans="1:2" x14ac:dyDescent="0.35">
      <c r="A228" s="162" t="str">
        <f t="shared" si="6"/>
        <v/>
      </c>
      <c r="B228" s="162" t="str">
        <f t="shared" si="7"/>
        <v/>
      </c>
    </row>
    <row r="229" spans="1:2" x14ac:dyDescent="0.35">
      <c r="A229" s="162" t="str">
        <f t="shared" si="6"/>
        <v/>
      </c>
      <c r="B229" s="162" t="str">
        <f t="shared" si="7"/>
        <v/>
      </c>
    </row>
    <row r="230" spans="1:2" x14ac:dyDescent="0.35">
      <c r="A230" s="162" t="str">
        <f t="shared" si="6"/>
        <v/>
      </c>
      <c r="B230" s="162" t="str">
        <f t="shared" si="7"/>
        <v/>
      </c>
    </row>
    <row r="231" spans="1:2" x14ac:dyDescent="0.35">
      <c r="A231" s="162" t="str">
        <f t="shared" si="6"/>
        <v/>
      </c>
      <c r="B231" s="162" t="str">
        <f t="shared" si="7"/>
        <v/>
      </c>
    </row>
    <row r="232" spans="1:2" x14ac:dyDescent="0.35">
      <c r="A232" s="162" t="str">
        <f t="shared" si="6"/>
        <v/>
      </c>
      <c r="B232" s="162" t="str">
        <f t="shared" si="7"/>
        <v/>
      </c>
    </row>
    <row r="233" spans="1:2" x14ac:dyDescent="0.35">
      <c r="A233" s="162" t="str">
        <f t="shared" si="6"/>
        <v/>
      </c>
      <c r="B233" s="162" t="str">
        <f t="shared" si="7"/>
        <v/>
      </c>
    </row>
    <row r="234" spans="1:2" x14ac:dyDescent="0.35">
      <c r="A234" s="162" t="str">
        <f t="shared" si="6"/>
        <v/>
      </c>
      <c r="B234" s="162" t="str">
        <f t="shared" si="7"/>
        <v/>
      </c>
    </row>
    <row r="235" spans="1:2" x14ac:dyDescent="0.35">
      <c r="A235" s="162" t="str">
        <f t="shared" si="6"/>
        <v/>
      </c>
      <c r="B235" s="162" t="str">
        <f t="shared" si="7"/>
        <v/>
      </c>
    </row>
    <row r="236" spans="1:2" x14ac:dyDescent="0.35">
      <c r="A236" s="162" t="str">
        <f t="shared" si="6"/>
        <v/>
      </c>
      <c r="B236" s="162" t="str">
        <f t="shared" si="7"/>
        <v/>
      </c>
    </row>
    <row r="237" spans="1:2" x14ac:dyDescent="0.35">
      <c r="A237" s="162" t="str">
        <f t="shared" si="6"/>
        <v/>
      </c>
      <c r="B237" s="162" t="str">
        <f t="shared" si="7"/>
        <v/>
      </c>
    </row>
    <row r="238" spans="1:2" x14ac:dyDescent="0.35">
      <c r="A238" s="162" t="str">
        <f t="shared" si="6"/>
        <v/>
      </c>
      <c r="B238" s="162" t="str">
        <f t="shared" si="7"/>
        <v/>
      </c>
    </row>
    <row r="239" spans="1:2" x14ac:dyDescent="0.35">
      <c r="A239" s="162" t="str">
        <f t="shared" si="6"/>
        <v/>
      </c>
      <c r="B239" s="162" t="str">
        <f t="shared" si="7"/>
        <v/>
      </c>
    </row>
    <row r="240" spans="1:2" x14ac:dyDescent="0.35">
      <c r="A240" s="162" t="str">
        <f t="shared" si="6"/>
        <v/>
      </c>
      <c r="B240" s="162" t="str">
        <f t="shared" si="7"/>
        <v/>
      </c>
    </row>
    <row r="241" spans="1:2" x14ac:dyDescent="0.35">
      <c r="A241" s="162" t="str">
        <f t="shared" si="6"/>
        <v/>
      </c>
      <c r="B241" s="162" t="str">
        <f t="shared" si="7"/>
        <v/>
      </c>
    </row>
    <row r="242" spans="1:2" x14ac:dyDescent="0.35">
      <c r="A242" s="162" t="str">
        <f t="shared" si="6"/>
        <v/>
      </c>
      <c r="B242" s="162" t="str">
        <f t="shared" si="7"/>
        <v/>
      </c>
    </row>
    <row r="243" spans="1:2" x14ac:dyDescent="0.35">
      <c r="A243" s="162" t="str">
        <f t="shared" si="6"/>
        <v/>
      </c>
      <c r="B243" s="162" t="str">
        <f t="shared" si="7"/>
        <v/>
      </c>
    </row>
    <row r="244" spans="1:2" x14ac:dyDescent="0.35">
      <c r="A244" s="162" t="str">
        <f t="shared" si="6"/>
        <v/>
      </c>
      <c r="B244" s="162" t="str">
        <f t="shared" si="7"/>
        <v/>
      </c>
    </row>
    <row r="245" spans="1:2" x14ac:dyDescent="0.35">
      <c r="A245" s="162" t="str">
        <f t="shared" si="6"/>
        <v/>
      </c>
      <c r="B245" s="162" t="str">
        <f t="shared" si="7"/>
        <v/>
      </c>
    </row>
    <row r="246" spans="1:2" x14ac:dyDescent="0.35">
      <c r="A246" s="162" t="str">
        <f t="shared" si="6"/>
        <v/>
      </c>
      <c r="B246" s="162" t="str">
        <f t="shared" si="7"/>
        <v/>
      </c>
    </row>
    <row r="247" spans="1:2" x14ac:dyDescent="0.35">
      <c r="A247" s="162" t="str">
        <f t="shared" si="6"/>
        <v/>
      </c>
      <c r="B247" s="162" t="str">
        <f t="shared" si="7"/>
        <v/>
      </c>
    </row>
    <row r="248" spans="1:2" x14ac:dyDescent="0.35">
      <c r="A248" s="162" t="str">
        <f t="shared" si="6"/>
        <v/>
      </c>
      <c r="B248" s="162" t="str">
        <f t="shared" si="7"/>
        <v/>
      </c>
    </row>
    <row r="249" spans="1:2" x14ac:dyDescent="0.35">
      <c r="A249" s="162" t="str">
        <f t="shared" si="6"/>
        <v/>
      </c>
      <c r="B249" s="162" t="str">
        <f t="shared" si="7"/>
        <v/>
      </c>
    </row>
    <row r="250" spans="1:2" x14ac:dyDescent="0.35">
      <c r="A250" s="162" t="str">
        <f t="shared" si="6"/>
        <v/>
      </c>
      <c r="B250" s="162" t="str">
        <f t="shared" si="7"/>
        <v/>
      </c>
    </row>
    <row r="251" spans="1:2" x14ac:dyDescent="0.35">
      <c r="A251" s="162" t="str">
        <f t="shared" si="6"/>
        <v/>
      </c>
      <c r="B251" s="162" t="str">
        <f t="shared" si="7"/>
        <v/>
      </c>
    </row>
    <row r="252" spans="1:2" x14ac:dyDescent="0.35">
      <c r="A252" s="162" t="str">
        <f t="shared" si="6"/>
        <v/>
      </c>
      <c r="B252" s="162" t="str">
        <f t="shared" si="7"/>
        <v/>
      </c>
    </row>
    <row r="253" spans="1:2" x14ac:dyDescent="0.35">
      <c r="A253" s="162" t="str">
        <f t="shared" si="6"/>
        <v/>
      </c>
      <c r="B253" s="162" t="str">
        <f t="shared" si="7"/>
        <v/>
      </c>
    </row>
    <row r="254" spans="1:2" x14ac:dyDescent="0.35">
      <c r="A254" s="162" t="str">
        <f t="shared" si="6"/>
        <v/>
      </c>
      <c r="B254" s="162" t="str">
        <f t="shared" si="7"/>
        <v/>
      </c>
    </row>
    <row r="255" spans="1:2" x14ac:dyDescent="0.35">
      <c r="A255" s="162" t="str">
        <f t="shared" si="6"/>
        <v/>
      </c>
      <c r="B255" s="162" t="str">
        <f t="shared" si="7"/>
        <v/>
      </c>
    </row>
    <row r="256" spans="1:2" x14ac:dyDescent="0.35">
      <c r="A256" s="162" t="str">
        <f t="shared" si="6"/>
        <v/>
      </c>
      <c r="B256" s="162" t="str">
        <f t="shared" si="7"/>
        <v/>
      </c>
    </row>
    <row r="257" spans="1:2" x14ac:dyDescent="0.35">
      <c r="A257" s="162" t="str">
        <f t="shared" si="6"/>
        <v/>
      </c>
      <c r="B257" s="162" t="str">
        <f t="shared" si="7"/>
        <v/>
      </c>
    </row>
    <row r="258" spans="1:2" x14ac:dyDescent="0.35">
      <c r="A258" s="162" t="str">
        <f t="shared" si="6"/>
        <v/>
      </c>
      <c r="B258" s="162" t="str">
        <f t="shared" si="7"/>
        <v/>
      </c>
    </row>
    <row r="259" spans="1:2" x14ac:dyDescent="0.35">
      <c r="A259" s="162" t="str">
        <f t="shared" si="6"/>
        <v/>
      </c>
      <c r="B259" s="162" t="str">
        <f t="shared" si="7"/>
        <v/>
      </c>
    </row>
    <row r="260" spans="1:2" x14ac:dyDescent="0.35">
      <c r="A260" s="162" t="str">
        <f t="shared" si="6"/>
        <v/>
      </c>
      <c r="B260" s="162" t="str">
        <f t="shared" si="7"/>
        <v/>
      </c>
    </row>
    <row r="261" spans="1:2" x14ac:dyDescent="0.35">
      <c r="A261" s="162" t="str">
        <f t="shared" ref="A261:A324" si="8">IF(F261="","",IF(B261="",A260,B261))</f>
        <v/>
      </c>
      <c r="B261" s="162" t="str">
        <f t="shared" si="7"/>
        <v/>
      </c>
    </row>
    <row r="262" spans="1:2" x14ac:dyDescent="0.35">
      <c r="A262" s="162" t="str">
        <f t="shared" si="8"/>
        <v/>
      </c>
      <c r="B262" s="162" t="str">
        <f t="shared" ref="B262:B325" si="9">TRIM(C262)</f>
        <v/>
      </c>
    </row>
    <row r="263" spans="1:2" x14ac:dyDescent="0.35">
      <c r="A263" s="162" t="str">
        <f t="shared" si="8"/>
        <v/>
      </c>
      <c r="B263" s="162" t="str">
        <f t="shared" si="9"/>
        <v/>
      </c>
    </row>
    <row r="264" spans="1:2" x14ac:dyDescent="0.35">
      <c r="A264" s="162" t="str">
        <f t="shared" si="8"/>
        <v/>
      </c>
      <c r="B264" s="162" t="str">
        <f t="shared" si="9"/>
        <v/>
      </c>
    </row>
    <row r="265" spans="1:2" x14ac:dyDescent="0.35">
      <c r="A265" s="162" t="str">
        <f t="shared" si="8"/>
        <v/>
      </c>
      <c r="B265" s="162" t="str">
        <f t="shared" si="9"/>
        <v/>
      </c>
    </row>
    <row r="266" spans="1:2" x14ac:dyDescent="0.35">
      <c r="A266" s="162" t="str">
        <f t="shared" si="8"/>
        <v/>
      </c>
      <c r="B266" s="162" t="str">
        <f t="shared" si="9"/>
        <v/>
      </c>
    </row>
    <row r="267" spans="1:2" x14ac:dyDescent="0.35">
      <c r="A267" s="162" t="str">
        <f t="shared" si="8"/>
        <v/>
      </c>
      <c r="B267" s="162" t="str">
        <f t="shared" si="9"/>
        <v/>
      </c>
    </row>
    <row r="268" spans="1:2" x14ac:dyDescent="0.35">
      <c r="A268" s="162" t="str">
        <f t="shared" si="8"/>
        <v/>
      </c>
      <c r="B268" s="162" t="str">
        <f t="shared" si="9"/>
        <v/>
      </c>
    </row>
    <row r="269" spans="1:2" x14ac:dyDescent="0.35">
      <c r="A269" s="162" t="str">
        <f t="shared" si="8"/>
        <v/>
      </c>
      <c r="B269" s="162" t="str">
        <f t="shared" si="9"/>
        <v/>
      </c>
    </row>
    <row r="270" spans="1:2" x14ac:dyDescent="0.35">
      <c r="A270" s="162" t="str">
        <f t="shared" si="8"/>
        <v/>
      </c>
      <c r="B270" s="162" t="str">
        <f t="shared" si="9"/>
        <v/>
      </c>
    </row>
    <row r="271" spans="1:2" x14ac:dyDescent="0.35">
      <c r="A271" s="162" t="str">
        <f t="shared" si="8"/>
        <v/>
      </c>
      <c r="B271" s="162" t="str">
        <f t="shared" si="9"/>
        <v/>
      </c>
    </row>
    <row r="272" spans="1:2" x14ac:dyDescent="0.35">
      <c r="A272" s="162" t="str">
        <f t="shared" si="8"/>
        <v/>
      </c>
      <c r="B272" s="162" t="str">
        <f t="shared" si="9"/>
        <v/>
      </c>
    </row>
    <row r="273" spans="1:2" x14ac:dyDescent="0.35">
      <c r="A273" s="162" t="str">
        <f t="shared" si="8"/>
        <v/>
      </c>
      <c r="B273" s="162" t="str">
        <f t="shared" si="9"/>
        <v/>
      </c>
    </row>
    <row r="274" spans="1:2" x14ac:dyDescent="0.35">
      <c r="A274" s="162" t="str">
        <f t="shared" si="8"/>
        <v/>
      </c>
      <c r="B274" s="162" t="str">
        <f t="shared" si="9"/>
        <v/>
      </c>
    </row>
    <row r="275" spans="1:2" x14ac:dyDescent="0.35">
      <c r="A275" s="162" t="str">
        <f t="shared" si="8"/>
        <v/>
      </c>
      <c r="B275" s="162" t="str">
        <f t="shared" si="9"/>
        <v/>
      </c>
    </row>
    <row r="276" spans="1:2" x14ac:dyDescent="0.35">
      <c r="A276" s="162" t="str">
        <f t="shared" si="8"/>
        <v/>
      </c>
      <c r="B276" s="162" t="str">
        <f t="shared" si="9"/>
        <v/>
      </c>
    </row>
    <row r="277" spans="1:2" x14ac:dyDescent="0.35">
      <c r="A277" s="162" t="str">
        <f t="shared" si="8"/>
        <v/>
      </c>
      <c r="B277" s="162" t="str">
        <f t="shared" si="9"/>
        <v/>
      </c>
    </row>
    <row r="278" spans="1:2" x14ac:dyDescent="0.35">
      <c r="A278" s="162" t="str">
        <f t="shared" si="8"/>
        <v/>
      </c>
      <c r="B278" s="162" t="str">
        <f t="shared" si="9"/>
        <v/>
      </c>
    </row>
    <row r="279" spans="1:2" x14ac:dyDescent="0.35">
      <c r="A279" s="162" t="str">
        <f t="shared" si="8"/>
        <v/>
      </c>
      <c r="B279" s="162" t="str">
        <f t="shared" si="9"/>
        <v/>
      </c>
    </row>
    <row r="280" spans="1:2" x14ac:dyDescent="0.35">
      <c r="A280" s="162" t="str">
        <f t="shared" si="8"/>
        <v/>
      </c>
      <c r="B280" s="162" t="str">
        <f t="shared" si="9"/>
        <v/>
      </c>
    </row>
    <row r="281" spans="1:2" x14ac:dyDescent="0.35">
      <c r="A281" s="162" t="str">
        <f t="shared" si="8"/>
        <v/>
      </c>
      <c r="B281" s="162" t="str">
        <f t="shared" si="9"/>
        <v/>
      </c>
    </row>
    <row r="282" spans="1:2" x14ac:dyDescent="0.35">
      <c r="A282" s="162" t="str">
        <f t="shared" si="8"/>
        <v/>
      </c>
      <c r="B282" s="162" t="str">
        <f t="shared" si="9"/>
        <v/>
      </c>
    </row>
    <row r="283" spans="1:2" x14ac:dyDescent="0.35">
      <c r="A283" s="162" t="str">
        <f t="shared" si="8"/>
        <v/>
      </c>
      <c r="B283" s="162" t="str">
        <f t="shared" si="9"/>
        <v/>
      </c>
    </row>
    <row r="284" spans="1:2" x14ac:dyDescent="0.35">
      <c r="A284" s="162" t="str">
        <f t="shared" si="8"/>
        <v/>
      </c>
      <c r="B284" s="162" t="str">
        <f t="shared" si="9"/>
        <v/>
      </c>
    </row>
    <row r="285" spans="1:2" x14ac:dyDescent="0.35">
      <c r="A285" s="162" t="str">
        <f t="shared" si="8"/>
        <v/>
      </c>
      <c r="B285" s="162" t="str">
        <f t="shared" si="9"/>
        <v/>
      </c>
    </row>
    <row r="286" spans="1:2" x14ac:dyDescent="0.35">
      <c r="A286" s="162" t="str">
        <f t="shared" si="8"/>
        <v/>
      </c>
      <c r="B286" s="162" t="str">
        <f t="shared" si="9"/>
        <v/>
      </c>
    </row>
    <row r="287" spans="1:2" x14ac:dyDescent="0.35">
      <c r="A287" s="162" t="str">
        <f t="shared" si="8"/>
        <v/>
      </c>
      <c r="B287" s="162" t="str">
        <f t="shared" si="9"/>
        <v/>
      </c>
    </row>
    <row r="288" spans="1:2" x14ac:dyDescent="0.35">
      <c r="A288" s="162" t="str">
        <f t="shared" si="8"/>
        <v/>
      </c>
      <c r="B288" s="162" t="str">
        <f t="shared" si="9"/>
        <v/>
      </c>
    </row>
    <row r="289" spans="1:2" x14ac:dyDescent="0.35">
      <c r="A289" s="162" t="str">
        <f t="shared" si="8"/>
        <v/>
      </c>
      <c r="B289" s="162" t="str">
        <f t="shared" si="9"/>
        <v/>
      </c>
    </row>
    <row r="290" spans="1:2" x14ac:dyDescent="0.35">
      <c r="A290" s="162" t="str">
        <f t="shared" si="8"/>
        <v/>
      </c>
      <c r="B290" s="162" t="str">
        <f t="shared" si="9"/>
        <v/>
      </c>
    </row>
    <row r="291" spans="1:2" x14ac:dyDescent="0.35">
      <c r="A291" s="162" t="str">
        <f t="shared" si="8"/>
        <v/>
      </c>
      <c r="B291" s="162" t="str">
        <f t="shared" si="9"/>
        <v/>
      </c>
    </row>
    <row r="292" spans="1:2" x14ac:dyDescent="0.35">
      <c r="A292" s="162" t="str">
        <f t="shared" si="8"/>
        <v/>
      </c>
      <c r="B292" s="162" t="str">
        <f t="shared" si="9"/>
        <v/>
      </c>
    </row>
    <row r="293" spans="1:2" x14ac:dyDescent="0.35">
      <c r="A293" s="162" t="str">
        <f t="shared" si="8"/>
        <v/>
      </c>
      <c r="B293" s="162" t="str">
        <f t="shared" si="9"/>
        <v/>
      </c>
    </row>
    <row r="294" spans="1:2" x14ac:dyDescent="0.35">
      <c r="A294" s="162" t="str">
        <f t="shared" si="8"/>
        <v/>
      </c>
      <c r="B294" s="162" t="str">
        <f t="shared" si="9"/>
        <v/>
      </c>
    </row>
    <row r="295" spans="1:2" x14ac:dyDescent="0.35">
      <c r="A295" s="162" t="str">
        <f t="shared" si="8"/>
        <v/>
      </c>
      <c r="B295" s="162" t="str">
        <f t="shared" si="9"/>
        <v/>
      </c>
    </row>
    <row r="296" spans="1:2" x14ac:dyDescent="0.35">
      <c r="A296" s="162" t="str">
        <f t="shared" si="8"/>
        <v/>
      </c>
      <c r="B296" s="162" t="str">
        <f t="shared" si="9"/>
        <v/>
      </c>
    </row>
    <row r="297" spans="1:2" x14ac:dyDescent="0.35">
      <c r="A297" s="162" t="str">
        <f t="shared" si="8"/>
        <v/>
      </c>
      <c r="B297" s="162" t="str">
        <f t="shared" si="9"/>
        <v/>
      </c>
    </row>
    <row r="298" spans="1:2" x14ac:dyDescent="0.35">
      <c r="A298" s="162" t="str">
        <f t="shared" si="8"/>
        <v/>
      </c>
      <c r="B298" s="162" t="str">
        <f t="shared" si="9"/>
        <v/>
      </c>
    </row>
    <row r="299" spans="1:2" x14ac:dyDescent="0.35">
      <c r="A299" s="162" t="str">
        <f t="shared" si="8"/>
        <v/>
      </c>
      <c r="B299" s="162" t="str">
        <f t="shared" si="9"/>
        <v/>
      </c>
    </row>
    <row r="300" spans="1:2" x14ac:dyDescent="0.35">
      <c r="A300" s="162" t="str">
        <f t="shared" si="8"/>
        <v/>
      </c>
      <c r="B300" s="162" t="str">
        <f t="shared" si="9"/>
        <v/>
      </c>
    </row>
    <row r="301" spans="1:2" x14ac:dyDescent="0.35">
      <c r="A301" s="162" t="str">
        <f t="shared" si="8"/>
        <v/>
      </c>
      <c r="B301" s="162" t="str">
        <f t="shared" si="9"/>
        <v/>
      </c>
    </row>
    <row r="302" spans="1:2" x14ac:dyDescent="0.35">
      <c r="A302" s="162" t="str">
        <f t="shared" si="8"/>
        <v/>
      </c>
      <c r="B302" s="162" t="str">
        <f t="shared" si="9"/>
        <v/>
      </c>
    </row>
    <row r="303" spans="1:2" x14ac:dyDescent="0.35">
      <c r="A303" s="162" t="str">
        <f t="shared" si="8"/>
        <v/>
      </c>
      <c r="B303" s="162" t="str">
        <f t="shared" si="9"/>
        <v/>
      </c>
    </row>
    <row r="304" spans="1:2" x14ac:dyDescent="0.35">
      <c r="A304" s="162" t="str">
        <f t="shared" si="8"/>
        <v/>
      </c>
      <c r="B304" s="162" t="str">
        <f t="shared" si="9"/>
        <v/>
      </c>
    </row>
    <row r="305" spans="1:2" x14ac:dyDescent="0.35">
      <c r="A305" s="162" t="str">
        <f t="shared" si="8"/>
        <v/>
      </c>
      <c r="B305" s="162" t="str">
        <f t="shared" si="9"/>
        <v/>
      </c>
    </row>
    <row r="306" spans="1:2" x14ac:dyDescent="0.35">
      <c r="A306" s="162" t="str">
        <f t="shared" si="8"/>
        <v/>
      </c>
      <c r="B306" s="162" t="str">
        <f t="shared" si="9"/>
        <v/>
      </c>
    </row>
    <row r="307" spans="1:2" x14ac:dyDescent="0.35">
      <c r="A307" s="162" t="str">
        <f t="shared" si="8"/>
        <v/>
      </c>
      <c r="B307" s="162" t="str">
        <f t="shared" si="9"/>
        <v/>
      </c>
    </row>
    <row r="308" spans="1:2" x14ac:dyDescent="0.35">
      <c r="A308" s="162" t="str">
        <f t="shared" si="8"/>
        <v/>
      </c>
      <c r="B308" s="162" t="str">
        <f t="shared" si="9"/>
        <v/>
      </c>
    </row>
    <row r="309" spans="1:2" x14ac:dyDescent="0.35">
      <c r="A309" s="162" t="str">
        <f t="shared" si="8"/>
        <v/>
      </c>
      <c r="B309" s="162" t="str">
        <f t="shared" si="9"/>
        <v/>
      </c>
    </row>
    <row r="310" spans="1:2" x14ac:dyDescent="0.35">
      <c r="A310" s="162" t="str">
        <f t="shared" si="8"/>
        <v/>
      </c>
      <c r="B310" s="162" t="str">
        <f t="shared" si="9"/>
        <v/>
      </c>
    </row>
    <row r="311" spans="1:2" x14ac:dyDescent="0.35">
      <c r="A311" s="162" t="str">
        <f t="shared" si="8"/>
        <v/>
      </c>
      <c r="B311" s="162" t="str">
        <f t="shared" si="9"/>
        <v/>
      </c>
    </row>
    <row r="312" spans="1:2" x14ac:dyDescent="0.35">
      <c r="A312" s="162" t="str">
        <f t="shared" si="8"/>
        <v/>
      </c>
      <c r="B312" s="162" t="str">
        <f t="shared" si="9"/>
        <v/>
      </c>
    </row>
    <row r="313" spans="1:2" x14ac:dyDescent="0.35">
      <c r="A313" s="162" t="str">
        <f t="shared" si="8"/>
        <v/>
      </c>
      <c r="B313" s="162" t="str">
        <f t="shared" si="9"/>
        <v/>
      </c>
    </row>
    <row r="314" spans="1:2" x14ac:dyDescent="0.35">
      <c r="A314" s="162" t="str">
        <f t="shared" si="8"/>
        <v/>
      </c>
      <c r="B314" s="162" t="str">
        <f t="shared" si="9"/>
        <v/>
      </c>
    </row>
    <row r="315" spans="1:2" x14ac:dyDescent="0.35">
      <c r="A315" s="162" t="str">
        <f t="shared" si="8"/>
        <v/>
      </c>
      <c r="B315" s="162" t="str">
        <f t="shared" si="9"/>
        <v/>
      </c>
    </row>
    <row r="316" spans="1:2" x14ac:dyDescent="0.35">
      <c r="A316" s="162" t="str">
        <f t="shared" si="8"/>
        <v/>
      </c>
      <c r="B316" s="162" t="str">
        <f t="shared" si="9"/>
        <v/>
      </c>
    </row>
    <row r="317" spans="1:2" x14ac:dyDescent="0.35">
      <c r="A317" s="162" t="str">
        <f t="shared" si="8"/>
        <v/>
      </c>
      <c r="B317" s="162" t="str">
        <f t="shared" si="9"/>
        <v/>
      </c>
    </row>
    <row r="318" spans="1:2" x14ac:dyDescent="0.35">
      <c r="A318" s="162" t="str">
        <f t="shared" si="8"/>
        <v/>
      </c>
      <c r="B318" s="162" t="str">
        <f t="shared" si="9"/>
        <v/>
      </c>
    </row>
    <row r="319" spans="1:2" x14ac:dyDescent="0.35">
      <c r="A319" s="162" t="str">
        <f t="shared" si="8"/>
        <v/>
      </c>
      <c r="B319" s="162" t="str">
        <f t="shared" si="9"/>
        <v/>
      </c>
    </row>
    <row r="320" spans="1:2" x14ac:dyDescent="0.35">
      <c r="A320" s="162" t="str">
        <f t="shared" si="8"/>
        <v/>
      </c>
      <c r="B320" s="162" t="str">
        <f t="shared" si="9"/>
        <v/>
      </c>
    </row>
    <row r="321" spans="1:2" x14ac:dyDescent="0.35">
      <c r="A321" s="162" t="str">
        <f t="shared" si="8"/>
        <v/>
      </c>
      <c r="B321" s="162" t="str">
        <f t="shared" si="9"/>
        <v/>
      </c>
    </row>
    <row r="322" spans="1:2" x14ac:dyDescent="0.35">
      <c r="A322" s="162" t="str">
        <f t="shared" si="8"/>
        <v/>
      </c>
      <c r="B322" s="162" t="str">
        <f t="shared" si="9"/>
        <v/>
      </c>
    </row>
    <row r="323" spans="1:2" x14ac:dyDescent="0.35">
      <c r="A323" s="162" t="str">
        <f t="shared" si="8"/>
        <v/>
      </c>
      <c r="B323" s="162" t="str">
        <f t="shared" si="9"/>
        <v/>
      </c>
    </row>
    <row r="324" spans="1:2" x14ac:dyDescent="0.35">
      <c r="A324" s="162" t="str">
        <f t="shared" si="8"/>
        <v/>
      </c>
      <c r="B324" s="162" t="str">
        <f t="shared" si="9"/>
        <v/>
      </c>
    </row>
    <row r="325" spans="1:2" x14ac:dyDescent="0.35">
      <c r="A325" s="162" t="str">
        <f t="shared" ref="A325:A388" si="10">IF(F325="","",IF(B325="",A324,B325))</f>
        <v/>
      </c>
      <c r="B325" s="162" t="str">
        <f t="shared" si="9"/>
        <v/>
      </c>
    </row>
    <row r="326" spans="1:2" x14ac:dyDescent="0.35">
      <c r="A326" s="162" t="str">
        <f t="shared" si="10"/>
        <v/>
      </c>
      <c r="B326" s="162" t="str">
        <f t="shared" ref="B326:B389" si="11">TRIM(C326)</f>
        <v/>
      </c>
    </row>
    <row r="327" spans="1:2" x14ac:dyDescent="0.35">
      <c r="A327" s="162" t="str">
        <f t="shared" si="10"/>
        <v/>
      </c>
      <c r="B327" s="162" t="str">
        <f t="shared" si="11"/>
        <v/>
      </c>
    </row>
    <row r="328" spans="1:2" x14ac:dyDescent="0.35">
      <c r="A328" s="162" t="str">
        <f t="shared" si="10"/>
        <v/>
      </c>
      <c r="B328" s="162" t="str">
        <f t="shared" si="11"/>
        <v/>
      </c>
    </row>
    <row r="329" spans="1:2" x14ac:dyDescent="0.35">
      <c r="A329" s="162" t="str">
        <f t="shared" si="10"/>
        <v/>
      </c>
      <c r="B329" s="162" t="str">
        <f t="shared" si="11"/>
        <v/>
      </c>
    </row>
    <row r="330" spans="1:2" x14ac:dyDescent="0.35">
      <c r="A330" s="162" t="str">
        <f t="shared" si="10"/>
        <v/>
      </c>
      <c r="B330" s="162" t="str">
        <f t="shared" si="11"/>
        <v/>
      </c>
    </row>
    <row r="331" spans="1:2" x14ac:dyDescent="0.35">
      <c r="A331" s="162" t="str">
        <f t="shared" si="10"/>
        <v/>
      </c>
      <c r="B331" s="162" t="str">
        <f t="shared" si="11"/>
        <v/>
      </c>
    </row>
    <row r="332" spans="1:2" x14ac:dyDescent="0.35">
      <c r="A332" s="162" t="str">
        <f t="shared" si="10"/>
        <v/>
      </c>
      <c r="B332" s="162" t="str">
        <f t="shared" si="11"/>
        <v/>
      </c>
    </row>
    <row r="333" spans="1:2" x14ac:dyDescent="0.35">
      <c r="A333" s="162" t="str">
        <f t="shared" si="10"/>
        <v/>
      </c>
      <c r="B333" s="162" t="str">
        <f t="shared" si="11"/>
        <v/>
      </c>
    </row>
    <row r="334" spans="1:2" x14ac:dyDescent="0.35">
      <c r="A334" s="162" t="str">
        <f t="shared" si="10"/>
        <v/>
      </c>
      <c r="B334" s="162" t="str">
        <f t="shared" si="11"/>
        <v/>
      </c>
    </row>
    <row r="335" spans="1:2" x14ac:dyDescent="0.35">
      <c r="A335" s="162" t="str">
        <f t="shared" si="10"/>
        <v/>
      </c>
      <c r="B335" s="162" t="str">
        <f t="shared" si="11"/>
        <v/>
      </c>
    </row>
    <row r="336" spans="1:2" x14ac:dyDescent="0.35">
      <c r="A336" s="162" t="str">
        <f t="shared" si="10"/>
        <v/>
      </c>
      <c r="B336" s="162" t="str">
        <f t="shared" si="11"/>
        <v/>
      </c>
    </row>
    <row r="337" spans="1:2" x14ac:dyDescent="0.35">
      <c r="A337" s="162" t="str">
        <f t="shared" si="10"/>
        <v/>
      </c>
      <c r="B337" s="162" t="str">
        <f t="shared" si="11"/>
        <v/>
      </c>
    </row>
    <row r="338" spans="1:2" x14ac:dyDescent="0.35">
      <c r="A338" s="162" t="str">
        <f t="shared" si="10"/>
        <v/>
      </c>
      <c r="B338" s="162" t="str">
        <f t="shared" si="11"/>
        <v/>
      </c>
    </row>
    <row r="339" spans="1:2" x14ac:dyDescent="0.35">
      <c r="A339" s="162" t="str">
        <f t="shared" si="10"/>
        <v/>
      </c>
      <c r="B339" s="162" t="str">
        <f t="shared" si="11"/>
        <v/>
      </c>
    </row>
    <row r="340" spans="1:2" x14ac:dyDescent="0.35">
      <c r="A340" s="162" t="str">
        <f t="shared" si="10"/>
        <v/>
      </c>
      <c r="B340" s="162" t="str">
        <f t="shared" si="11"/>
        <v/>
      </c>
    </row>
    <row r="341" spans="1:2" x14ac:dyDescent="0.35">
      <c r="A341" s="162" t="str">
        <f t="shared" si="10"/>
        <v/>
      </c>
      <c r="B341" s="162" t="str">
        <f t="shared" si="11"/>
        <v/>
      </c>
    </row>
    <row r="342" spans="1:2" x14ac:dyDescent="0.35">
      <c r="A342" s="162" t="str">
        <f t="shared" si="10"/>
        <v/>
      </c>
      <c r="B342" s="162" t="str">
        <f t="shared" si="11"/>
        <v/>
      </c>
    </row>
    <row r="343" spans="1:2" x14ac:dyDescent="0.35">
      <c r="A343" s="162" t="str">
        <f t="shared" si="10"/>
        <v/>
      </c>
      <c r="B343" s="162" t="str">
        <f t="shared" si="11"/>
        <v/>
      </c>
    </row>
    <row r="344" spans="1:2" x14ac:dyDescent="0.35">
      <c r="A344" s="162" t="str">
        <f t="shared" si="10"/>
        <v/>
      </c>
      <c r="B344" s="162" t="str">
        <f t="shared" si="11"/>
        <v/>
      </c>
    </row>
    <row r="345" spans="1:2" x14ac:dyDescent="0.35">
      <c r="A345" s="162" t="str">
        <f t="shared" si="10"/>
        <v/>
      </c>
      <c r="B345" s="162" t="str">
        <f t="shared" si="11"/>
        <v/>
      </c>
    </row>
    <row r="346" spans="1:2" x14ac:dyDescent="0.35">
      <c r="A346" s="162" t="str">
        <f t="shared" si="10"/>
        <v/>
      </c>
      <c r="B346" s="162" t="str">
        <f t="shared" si="11"/>
        <v/>
      </c>
    </row>
    <row r="347" spans="1:2" x14ac:dyDescent="0.35">
      <c r="A347" s="162" t="str">
        <f t="shared" si="10"/>
        <v/>
      </c>
      <c r="B347" s="162" t="str">
        <f t="shared" si="11"/>
        <v/>
      </c>
    </row>
    <row r="348" spans="1:2" x14ac:dyDescent="0.35">
      <c r="A348" s="162" t="str">
        <f t="shared" si="10"/>
        <v/>
      </c>
      <c r="B348" s="162" t="str">
        <f t="shared" si="11"/>
        <v/>
      </c>
    </row>
    <row r="349" spans="1:2" x14ac:dyDescent="0.35">
      <c r="A349" s="162" t="str">
        <f t="shared" si="10"/>
        <v/>
      </c>
      <c r="B349" s="162" t="str">
        <f t="shared" si="11"/>
        <v/>
      </c>
    </row>
    <row r="350" spans="1:2" x14ac:dyDescent="0.35">
      <c r="A350" s="162" t="str">
        <f t="shared" si="10"/>
        <v/>
      </c>
      <c r="B350" s="162" t="str">
        <f t="shared" si="11"/>
        <v/>
      </c>
    </row>
    <row r="351" spans="1:2" x14ac:dyDescent="0.35">
      <c r="A351" s="162" t="str">
        <f t="shared" si="10"/>
        <v/>
      </c>
      <c r="B351" s="162" t="str">
        <f t="shared" si="11"/>
        <v/>
      </c>
    </row>
    <row r="352" spans="1:2" x14ac:dyDescent="0.35">
      <c r="A352" s="162" t="str">
        <f t="shared" si="10"/>
        <v/>
      </c>
      <c r="B352" s="162" t="str">
        <f t="shared" si="11"/>
        <v/>
      </c>
    </row>
    <row r="353" spans="1:2" x14ac:dyDescent="0.35">
      <c r="A353" s="162" t="str">
        <f t="shared" si="10"/>
        <v/>
      </c>
      <c r="B353" s="162" t="str">
        <f t="shared" si="11"/>
        <v/>
      </c>
    </row>
    <row r="354" spans="1:2" x14ac:dyDescent="0.35">
      <c r="A354" s="162" t="str">
        <f t="shared" si="10"/>
        <v/>
      </c>
      <c r="B354" s="162" t="str">
        <f t="shared" si="11"/>
        <v/>
      </c>
    </row>
    <row r="355" spans="1:2" x14ac:dyDescent="0.35">
      <c r="A355" s="162" t="str">
        <f t="shared" si="10"/>
        <v/>
      </c>
      <c r="B355" s="162" t="str">
        <f t="shared" si="11"/>
        <v/>
      </c>
    </row>
    <row r="356" spans="1:2" x14ac:dyDescent="0.35">
      <c r="A356" s="162" t="str">
        <f t="shared" si="10"/>
        <v/>
      </c>
      <c r="B356" s="162" t="str">
        <f t="shared" si="11"/>
        <v/>
      </c>
    </row>
    <row r="357" spans="1:2" x14ac:dyDescent="0.35">
      <c r="A357" s="162" t="str">
        <f t="shared" si="10"/>
        <v/>
      </c>
      <c r="B357" s="162" t="str">
        <f t="shared" si="11"/>
        <v/>
      </c>
    </row>
    <row r="358" spans="1:2" x14ac:dyDescent="0.35">
      <c r="A358" s="162" t="str">
        <f t="shared" si="10"/>
        <v/>
      </c>
      <c r="B358" s="162" t="str">
        <f t="shared" si="11"/>
        <v/>
      </c>
    </row>
    <row r="359" spans="1:2" x14ac:dyDescent="0.35">
      <c r="A359" s="162" t="str">
        <f t="shared" si="10"/>
        <v/>
      </c>
      <c r="B359" s="162" t="str">
        <f t="shared" si="11"/>
        <v/>
      </c>
    </row>
    <row r="360" spans="1:2" x14ac:dyDescent="0.35">
      <c r="A360" s="162" t="str">
        <f t="shared" si="10"/>
        <v/>
      </c>
      <c r="B360" s="162" t="str">
        <f t="shared" si="11"/>
        <v/>
      </c>
    </row>
    <row r="361" spans="1:2" x14ac:dyDescent="0.35">
      <c r="A361" s="162" t="str">
        <f t="shared" si="10"/>
        <v/>
      </c>
      <c r="B361" s="162" t="str">
        <f t="shared" si="11"/>
        <v/>
      </c>
    </row>
    <row r="362" spans="1:2" x14ac:dyDescent="0.35">
      <c r="A362" s="162" t="str">
        <f t="shared" si="10"/>
        <v/>
      </c>
      <c r="B362" s="162" t="str">
        <f t="shared" si="11"/>
        <v/>
      </c>
    </row>
    <row r="363" spans="1:2" x14ac:dyDescent="0.35">
      <c r="A363" s="162" t="str">
        <f t="shared" si="10"/>
        <v/>
      </c>
      <c r="B363" s="162" t="str">
        <f t="shared" si="11"/>
        <v/>
      </c>
    </row>
    <row r="364" spans="1:2" x14ac:dyDescent="0.35">
      <c r="A364" s="162" t="str">
        <f t="shared" si="10"/>
        <v/>
      </c>
      <c r="B364" s="162" t="str">
        <f t="shared" si="11"/>
        <v/>
      </c>
    </row>
    <row r="365" spans="1:2" x14ac:dyDescent="0.35">
      <c r="A365" s="162" t="str">
        <f t="shared" si="10"/>
        <v/>
      </c>
      <c r="B365" s="162" t="str">
        <f t="shared" si="11"/>
        <v/>
      </c>
    </row>
    <row r="366" spans="1:2" x14ac:dyDescent="0.35">
      <c r="A366" s="162" t="str">
        <f t="shared" si="10"/>
        <v/>
      </c>
      <c r="B366" s="162" t="str">
        <f t="shared" si="11"/>
        <v/>
      </c>
    </row>
    <row r="367" spans="1:2" x14ac:dyDescent="0.35">
      <c r="A367" s="162" t="str">
        <f t="shared" si="10"/>
        <v/>
      </c>
      <c r="B367" s="162" t="str">
        <f t="shared" si="11"/>
        <v/>
      </c>
    </row>
    <row r="368" spans="1:2" x14ac:dyDescent="0.35">
      <c r="A368" s="162" t="str">
        <f t="shared" si="10"/>
        <v/>
      </c>
      <c r="B368" s="162" t="str">
        <f t="shared" si="11"/>
        <v/>
      </c>
    </row>
    <row r="369" spans="1:2" x14ac:dyDescent="0.35">
      <c r="A369" s="162" t="str">
        <f t="shared" si="10"/>
        <v/>
      </c>
      <c r="B369" s="162" t="str">
        <f t="shared" si="11"/>
        <v/>
      </c>
    </row>
    <row r="370" spans="1:2" x14ac:dyDescent="0.35">
      <c r="A370" s="162" t="str">
        <f t="shared" si="10"/>
        <v/>
      </c>
      <c r="B370" s="162" t="str">
        <f t="shared" si="11"/>
        <v/>
      </c>
    </row>
    <row r="371" spans="1:2" x14ac:dyDescent="0.35">
      <c r="A371" s="162" t="str">
        <f t="shared" si="10"/>
        <v/>
      </c>
      <c r="B371" s="162" t="str">
        <f t="shared" si="11"/>
        <v/>
      </c>
    </row>
    <row r="372" spans="1:2" x14ac:dyDescent="0.35">
      <c r="A372" s="162" t="str">
        <f t="shared" si="10"/>
        <v/>
      </c>
      <c r="B372" s="162" t="str">
        <f t="shared" si="11"/>
        <v/>
      </c>
    </row>
    <row r="373" spans="1:2" x14ac:dyDescent="0.35">
      <c r="A373" s="162" t="str">
        <f t="shared" si="10"/>
        <v/>
      </c>
      <c r="B373" s="162" t="str">
        <f t="shared" si="11"/>
        <v/>
      </c>
    </row>
    <row r="374" spans="1:2" x14ac:dyDescent="0.35">
      <c r="A374" s="162" t="str">
        <f t="shared" si="10"/>
        <v/>
      </c>
      <c r="B374" s="162" t="str">
        <f t="shared" si="11"/>
        <v/>
      </c>
    </row>
    <row r="375" spans="1:2" x14ac:dyDescent="0.35">
      <c r="A375" s="162" t="str">
        <f t="shared" si="10"/>
        <v/>
      </c>
      <c r="B375" s="162" t="str">
        <f t="shared" si="11"/>
        <v/>
      </c>
    </row>
    <row r="376" spans="1:2" x14ac:dyDescent="0.35">
      <c r="A376" s="162" t="str">
        <f t="shared" si="10"/>
        <v/>
      </c>
      <c r="B376" s="162" t="str">
        <f t="shared" si="11"/>
        <v/>
      </c>
    </row>
    <row r="377" spans="1:2" x14ac:dyDescent="0.35">
      <c r="A377" s="162" t="str">
        <f t="shared" si="10"/>
        <v/>
      </c>
      <c r="B377" s="162" t="str">
        <f t="shared" si="11"/>
        <v/>
      </c>
    </row>
    <row r="378" spans="1:2" x14ac:dyDescent="0.35">
      <c r="A378" s="162" t="str">
        <f t="shared" si="10"/>
        <v/>
      </c>
      <c r="B378" s="162" t="str">
        <f t="shared" si="11"/>
        <v/>
      </c>
    </row>
    <row r="379" spans="1:2" x14ac:dyDescent="0.35">
      <c r="A379" s="162" t="str">
        <f t="shared" si="10"/>
        <v/>
      </c>
      <c r="B379" s="162" t="str">
        <f t="shared" si="11"/>
        <v/>
      </c>
    </row>
    <row r="380" spans="1:2" x14ac:dyDescent="0.35">
      <c r="A380" s="162" t="str">
        <f t="shared" si="10"/>
        <v/>
      </c>
      <c r="B380" s="162" t="str">
        <f t="shared" si="11"/>
        <v/>
      </c>
    </row>
    <row r="381" spans="1:2" x14ac:dyDescent="0.35">
      <c r="A381" s="162" t="str">
        <f t="shared" si="10"/>
        <v/>
      </c>
      <c r="B381" s="162" t="str">
        <f t="shared" si="11"/>
        <v/>
      </c>
    </row>
    <row r="382" spans="1:2" x14ac:dyDescent="0.35">
      <c r="A382" s="162" t="str">
        <f t="shared" si="10"/>
        <v/>
      </c>
      <c r="B382" s="162" t="str">
        <f t="shared" si="11"/>
        <v/>
      </c>
    </row>
    <row r="383" spans="1:2" x14ac:dyDescent="0.35">
      <c r="A383" s="162" t="str">
        <f t="shared" si="10"/>
        <v/>
      </c>
      <c r="B383" s="162" t="str">
        <f t="shared" si="11"/>
        <v/>
      </c>
    </row>
    <row r="384" spans="1:2" x14ac:dyDescent="0.35">
      <c r="A384" s="162" t="str">
        <f t="shared" si="10"/>
        <v/>
      </c>
      <c r="B384" s="162" t="str">
        <f t="shared" si="11"/>
        <v/>
      </c>
    </row>
    <row r="385" spans="1:2" x14ac:dyDescent="0.35">
      <c r="A385" s="162" t="str">
        <f t="shared" si="10"/>
        <v/>
      </c>
      <c r="B385" s="162" t="str">
        <f t="shared" si="11"/>
        <v/>
      </c>
    </row>
    <row r="386" spans="1:2" x14ac:dyDescent="0.35">
      <c r="A386" s="162" t="str">
        <f t="shared" si="10"/>
        <v/>
      </c>
      <c r="B386" s="162" t="str">
        <f t="shared" si="11"/>
        <v/>
      </c>
    </row>
    <row r="387" spans="1:2" x14ac:dyDescent="0.35">
      <c r="A387" s="162" t="str">
        <f t="shared" si="10"/>
        <v/>
      </c>
      <c r="B387" s="162" t="str">
        <f t="shared" si="11"/>
        <v/>
      </c>
    </row>
    <row r="388" spans="1:2" x14ac:dyDescent="0.35">
      <c r="A388" s="162" t="str">
        <f t="shared" si="10"/>
        <v/>
      </c>
      <c r="B388" s="162" t="str">
        <f t="shared" si="11"/>
        <v/>
      </c>
    </row>
    <row r="389" spans="1:2" x14ac:dyDescent="0.35">
      <c r="A389" s="162" t="str">
        <f t="shared" ref="A389:A452" si="12">IF(F389="","",IF(B389="",A388,B389))</f>
        <v/>
      </c>
      <c r="B389" s="162" t="str">
        <f t="shared" si="11"/>
        <v/>
      </c>
    </row>
    <row r="390" spans="1:2" x14ac:dyDescent="0.35">
      <c r="A390" s="162" t="str">
        <f t="shared" si="12"/>
        <v/>
      </c>
      <c r="B390" s="162" t="str">
        <f t="shared" ref="B390:B453" si="13">TRIM(C390)</f>
        <v/>
      </c>
    </row>
    <row r="391" spans="1:2" x14ac:dyDescent="0.35">
      <c r="A391" s="162" t="str">
        <f t="shared" si="12"/>
        <v/>
      </c>
      <c r="B391" s="162" t="str">
        <f t="shared" si="13"/>
        <v/>
      </c>
    </row>
    <row r="392" spans="1:2" x14ac:dyDescent="0.35">
      <c r="A392" s="162" t="str">
        <f t="shared" si="12"/>
        <v/>
      </c>
      <c r="B392" s="162" t="str">
        <f t="shared" si="13"/>
        <v/>
      </c>
    </row>
    <row r="393" spans="1:2" x14ac:dyDescent="0.35">
      <c r="A393" s="162" t="str">
        <f t="shared" si="12"/>
        <v/>
      </c>
      <c r="B393" s="162" t="str">
        <f t="shared" si="13"/>
        <v/>
      </c>
    </row>
    <row r="394" spans="1:2" x14ac:dyDescent="0.35">
      <c r="A394" s="162" t="str">
        <f t="shared" si="12"/>
        <v/>
      </c>
      <c r="B394" s="162" t="str">
        <f t="shared" si="13"/>
        <v/>
      </c>
    </row>
    <row r="395" spans="1:2" x14ac:dyDescent="0.35">
      <c r="A395" s="162" t="str">
        <f t="shared" si="12"/>
        <v/>
      </c>
      <c r="B395" s="162" t="str">
        <f t="shared" si="13"/>
        <v/>
      </c>
    </row>
    <row r="396" spans="1:2" x14ac:dyDescent="0.35">
      <c r="A396" s="162" t="str">
        <f t="shared" si="12"/>
        <v/>
      </c>
      <c r="B396" s="162" t="str">
        <f t="shared" si="13"/>
        <v/>
      </c>
    </row>
    <row r="397" spans="1:2" x14ac:dyDescent="0.35">
      <c r="A397" s="162" t="str">
        <f t="shared" si="12"/>
        <v/>
      </c>
      <c r="B397" s="162" t="str">
        <f t="shared" si="13"/>
        <v/>
      </c>
    </row>
    <row r="398" spans="1:2" x14ac:dyDescent="0.35">
      <c r="A398" s="162" t="str">
        <f t="shared" si="12"/>
        <v/>
      </c>
      <c r="B398" s="162" t="str">
        <f t="shared" si="13"/>
        <v/>
      </c>
    </row>
    <row r="399" spans="1:2" x14ac:dyDescent="0.35">
      <c r="A399" s="162" t="str">
        <f t="shared" si="12"/>
        <v/>
      </c>
      <c r="B399" s="162" t="str">
        <f t="shared" si="13"/>
        <v/>
      </c>
    </row>
    <row r="400" spans="1:2" x14ac:dyDescent="0.35">
      <c r="A400" s="162" t="str">
        <f t="shared" si="12"/>
        <v/>
      </c>
      <c r="B400" s="162" t="str">
        <f t="shared" si="13"/>
        <v/>
      </c>
    </row>
    <row r="401" spans="1:2" x14ac:dyDescent="0.35">
      <c r="A401" s="162" t="str">
        <f t="shared" si="12"/>
        <v/>
      </c>
      <c r="B401" s="162" t="str">
        <f t="shared" si="13"/>
        <v/>
      </c>
    </row>
    <row r="402" spans="1:2" x14ac:dyDescent="0.35">
      <c r="A402" s="162" t="str">
        <f t="shared" si="12"/>
        <v/>
      </c>
      <c r="B402" s="162" t="str">
        <f t="shared" si="13"/>
        <v/>
      </c>
    </row>
    <row r="403" spans="1:2" x14ac:dyDescent="0.35">
      <c r="A403" s="162" t="str">
        <f t="shared" si="12"/>
        <v/>
      </c>
      <c r="B403" s="162" t="str">
        <f t="shared" si="13"/>
        <v/>
      </c>
    </row>
    <row r="404" spans="1:2" x14ac:dyDescent="0.35">
      <c r="A404" s="162" t="str">
        <f t="shared" si="12"/>
        <v/>
      </c>
      <c r="B404" s="162" t="str">
        <f t="shared" si="13"/>
        <v/>
      </c>
    </row>
    <row r="405" spans="1:2" x14ac:dyDescent="0.35">
      <c r="A405" s="162" t="str">
        <f t="shared" si="12"/>
        <v/>
      </c>
      <c r="B405" s="162" t="str">
        <f t="shared" si="13"/>
        <v/>
      </c>
    </row>
    <row r="406" spans="1:2" x14ac:dyDescent="0.35">
      <c r="A406" s="162" t="str">
        <f t="shared" si="12"/>
        <v/>
      </c>
      <c r="B406" s="162" t="str">
        <f t="shared" si="13"/>
        <v/>
      </c>
    </row>
    <row r="407" spans="1:2" x14ac:dyDescent="0.35">
      <c r="A407" s="162" t="str">
        <f t="shared" si="12"/>
        <v/>
      </c>
      <c r="B407" s="162" t="str">
        <f t="shared" si="13"/>
        <v/>
      </c>
    </row>
    <row r="408" spans="1:2" x14ac:dyDescent="0.35">
      <c r="A408" s="162" t="str">
        <f t="shared" si="12"/>
        <v/>
      </c>
      <c r="B408" s="162" t="str">
        <f t="shared" si="13"/>
        <v/>
      </c>
    </row>
    <row r="409" spans="1:2" x14ac:dyDescent="0.35">
      <c r="A409" s="162" t="str">
        <f t="shared" si="12"/>
        <v/>
      </c>
      <c r="B409" s="162" t="str">
        <f t="shared" si="13"/>
        <v/>
      </c>
    </row>
    <row r="410" spans="1:2" x14ac:dyDescent="0.35">
      <c r="A410" s="162" t="str">
        <f t="shared" si="12"/>
        <v/>
      </c>
      <c r="B410" s="162" t="str">
        <f t="shared" si="13"/>
        <v/>
      </c>
    </row>
    <row r="411" spans="1:2" x14ac:dyDescent="0.35">
      <c r="A411" s="162" t="str">
        <f t="shared" si="12"/>
        <v/>
      </c>
      <c r="B411" s="162" t="str">
        <f t="shared" si="13"/>
        <v/>
      </c>
    </row>
    <row r="412" spans="1:2" x14ac:dyDescent="0.35">
      <c r="A412" s="162" t="str">
        <f t="shared" si="12"/>
        <v/>
      </c>
      <c r="B412" s="162" t="str">
        <f t="shared" si="13"/>
        <v/>
      </c>
    </row>
    <row r="413" spans="1:2" x14ac:dyDescent="0.35">
      <c r="A413" s="162" t="str">
        <f t="shared" si="12"/>
        <v/>
      </c>
      <c r="B413" s="162" t="str">
        <f t="shared" si="13"/>
        <v/>
      </c>
    </row>
    <row r="414" spans="1:2" x14ac:dyDescent="0.35">
      <c r="A414" s="162" t="str">
        <f t="shared" si="12"/>
        <v/>
      </c>
      <c r="B414" s="162" t="str">
        <f t="shared" si="13"/>
        <v/>
      </c>
    </row>
    <row r="415" spans="1:2" x14ac:dyDescent="0.35">
      <c r="A415" s="162" t="str">
        <f t="shared" si="12"/>
        <v/>
      </c>
      <c r="B415" s="162" t="str">
        <f t="shared" si="13"/>
        <v/>
      </c>
    </row>
    <row r="416" spans="1:2" x14ac:dyDescent="0.35">
      <c r="A416" s="162" t="str">
        <f t="shared" si="12"/>
        <v/>
      </c>
      <c r="B416" s="162" t="str">
        <f t="shared" si="13"/>
        <v/>
      </c>
    </row>
    <row r="417" spans="1:2" x14ac:dyDescent="0.35">
      <c r="A417" s="162" t="str">
        <f t="shared" si="12"/>
        <v/>
      </c>
      <c r="B417" s="162" t="str">
        <f t="shared" si="13"/>
        <v/>
      </c>
    </row>
    <row r="418" spans="1:2" x14ac:dyDescent="0.35">
      <c r="A418" s="162" t="str">
        <f t="shared" si="12"/>
        <v/>
      </c>
      <c r="B418" s="162" t="str">
        <f t="shared" si="13"/>
        <v/>
      </c>
    </row>
    <row r="419" spans="1:2" x14ac:dyDescent="0.35">
      <c r="A419" s="162" t="str">
        <f t="shared" si="12"/>
        <v/>
      </c>
      <c r="B419" s="162" t="str">
        <f t="shared" si="13"/>
        <v/>
      </c>
    </row>
    <row r="420" spans="1:2" x14ac:dyDescent="0.35">
      <c r="A420" s="162" t="str">
        <f t="shared" si="12"/>
        <v/>
      </c>
      <c r="B420" s="162" t="str">
        <f t="shared" si="13"/>
        <v/>
      </c>
    </row>
    <row r="421" spans="1:2" x14ac:dyDescent="0.35">
      <c r="A421" s="162" t="str">
        <f t="shared" si="12"/>
        <v/>
      </c>
      <c r="B421" s="162" t="str">
        <f t="shared" si="13"/>
        <v/>
      </c>
    </row>
    <row r="422" spans="1:2" x14ac:dyDescent="0.35">
      <c r="A422" s="162" t="str">
        <f t="shared" si="12"/>
        <v/>
      </c>
      <c r="B422" s="162" t="str">
        <f t="shared" si="13"/>
        <v/>
      </c>
    </row>
    <row r="423" spans="1:2" x14ac:dyDescent="0.35">
      <c r="A423" s="162" t="str">
        <f t="shared" si="12"/>
        <v/>
      </c>
      <c r="B423" s="162" t="str">
        <f t="shared" si="13"/>
        <v/>
      </c>
    </row>
    <row r="424" spans="1:2" x14ac:dyDescent="0.35">
      <c r="A424" s="162" t="str">
        <f t="shared" si="12"/>
        <v/>
      </c>
      <c r="B424" s="162" t="str">
        <f t="shared" si="13"/>
        <v/>
      </c>
    </row>
    <row r="425" spans="1:2" x14ac:dyDescent="0.35">
      <c r="A425" s="162" t="str">
        <f t="shared" si="12"/>
        <v/>
      </c>
      <c r="B425" s="162" t="str">
        <f t="shared" si="13"/>
        <v/>
      </c>
    </row>
    <row r="426" spans="1:2" x14ac:dyDescent="0.35">
      <c r="A426" s="162" t="str">
        <f t="shared" si="12"/>
        <v/>
      </c>
      <c r="B426" s="162" t="str">
        <f t="shared" si="13"/>
        <v/>
      </c>
    </row>
    <row r="427" spans="1:2" x14ac:dyDescent="0.35">
      <c r="A427" s="162" t="str">
        <f t="shared" si="12"/>
        <v/>
      </c>
      <c r="B427" s="162" t="str">
        <f t="shared" si="13"/>
        <v/>
      </c>
    </row>
    <row r="428" spans="1:2" x14ac:dyDescent="0.35">
      <c r="A428" s="162" t="str">
        <f t="shared" si="12"/>
        <v/>
      </c>
      <c r="B428" s="162" t="str">
        <f t="shared" si="13"/>
        <v/>
      </c>
    </row>
    <row r="429" spans="1:2" x14ac:dyDescent="0.35">
      <c r="A429" s="162" t="str">
        <f t="shared" si="12"/>
        <v/>
      </c>
      <c r="B429" s="162" t="str">
        <f t="shared" si="13"/>
        <v/>
      </c>
    </row>
    <row r="430" spans="1:2" x14ac:dyDescent="0.35">
      <c r="A430" s="162" t="str">
        <f t="shared" si="12"/>
        <v/>
      </c>
      <c r="B430" s="162" t="str">
        <f t="shared" si="13"/>
        <v/>
      </c>
    </row>
    <row r="431" spans="1:2" x14ac:dyDescent="0.35">
      <c r="A431" s="162" t="str">
        <f t="shared" si="12"/>
        <v/>
      </c>
      <c r="B431" s="162" t="str">
        <f t="shared" si="13"/>
        <v/>
      </c>
    </row>
    <row r="432" spans="1:2" x14ac:dyDescent="0.35">
      <c r="A432" s="162" t="str">
        <f t="shared" si="12"/>
        <v/>
      </c>
      <c r="B432" s="162" t="str">
        <f t="shared" si="13"/>
        <v/>
      </c>
    </row>
    <row r="433" spans="1:2" x14ac:dyDescent="0.35">
      <c r="A433" s="162" t="str">
        <f t="shared" si="12"/>
        <v/>
      </c>
      <c r="B433" s="162" t="str">
        <f t="shared" si="13"/>
        <v/>
      </c>
    </row>
    <row r="434" spans="1:2" x14ac:dyDescent="0.35">
      <c r="A434" s="162" t="str">
        <f t="shared" si="12"/>
        <v/>
      </c>
      <c r="B434" s="162" t="str">
        <f t="shared" si="13"/>
        <v/>
      </c>
    </row>
    <row r="435" spans="1:2" x14ac:dyDescent="0.35">
      <c r="A435" s="162" t="str">
        <f t="shared" si="12"/>
        <v/>
      </c>
      <c r="B435" s="162" t="str">
        <f t="shared" si="13"/>
        <v/>
      </c>
    </row>
    <row r="436" spans="1:2" x14ac:dyDescent="0.35">
      <c r="A436" s="162" t="str">
        <f t="shared" si="12"/>
        <v/>
      </c>
      <c r="B436" s="162" t="str">
        <f t="shared" si="13"/>
        <v/>
      </c>
    </row>
    <row r="437" spans="1:2" x14ac:dyDescent="0.35">
      <c r="A437" s="162" t="str">
        <f t="shared" si="12"/>
        <v/>
      </c>
      <c r="B437" s="162" t="str">
        <f t="shared" si="13"/>
        <v/>
      </c>
    </row>
    <row r="438" spans="1:2" x14ac:dyDescent="0.35">
      <c r="A438" s="162" t="str">
        <f t="shared" si="12"/>
        <v/>
      </c>
      <c r="B438" s="162" t="str">
        <f t="shared" si="13"/>
        <v/>
      </c>
    </row>
    <row r="439" spans="1:2" x14ac:dyDescent="0.35">
      <c r="A439" s="162" t="str">
        <f t="shared" si="12"/>
        <v/>
      </c>
      <c r="B439" s="162" t="str">
        <f t="shared" si="13"/>
        <v/>
      </c>
    </row>
    <row r="440" spans="1:2" x14ac:dyDescent="0.35">
      <c r="A440" s="162" t="str">
        <f t="shared" si="12"/>
        <v/>
      </c>
      <c r="B440" s="162" t="str">
        <f t="shared" si="13"/>
        <v/>
      </c>
    </row>
    <row r="441" spans="1:2" x14ac:dyDescent="0.35">
      <c r="A441" s="162" t="str">
        <f t="shared" si="12"/>
        <v/>
      </c>
      <c r="B441" s="162" t="str">
        <f t="shared" si="13"/>
        <v/>
      </c>
    </row>
    <row r="442" spans="1:2" x14ac:dyDescent="0.35">
      <c r="A442" s="162" t="str">
        <f t="shared" si="12"/>
        <v/>
      </c>
      <c r="B442" s="162" t="str">
        <f t="shared" si="13"/>
        <v/>
      </c>
    </row>
    <row r="443" spans="1:2" x14ac:dyDescent="0.35">
      <c r="A443" s="162" t="str">
        <f t="shared" si="12"/>
        <v/>
      </c>
      <c r="B443" s="162" t="str">
        <f t="shared" si="13"/>
        <v/>
      </c>
    </row>
    <row r="444" spans="1:2" x14ac:dyDescent="0.35">
      <c r="A444" s="162" t="str">
        <f t="shared" si="12"/>
        <v/>
      </c>
      <c r="B444" s="162" t="str">
        <f t="shared" si="13"/>
        <v/>
      </c>
    </row>
    <row r="445" spans="1:2" x14ac:dyDescent="0.35">
      <c r="A445" s="162" t="str">
        <f t="shared" si="12"/>
        <v/>
      </c>
      <c r="B445" s="162" t="str">
        <f t="shared" si="13"/>
        <v/>
      </c>
    </row>
    <row r="446" spans="1:2" x14ac:dyDescent="0.35">
      <c r="A446" s="162" t="str">
        <f t="shared" si="12"/>
        <v/>
      </c>
      <c r="B446" s="162" t="str">
        <f t="shared" si="13"/>
        <v/>
      </c>
    </row>
    <row r="447" spans="1:2" x14ac:dyDescent="0.35">
      <c r="A447" s="162" t="str">
        <f t="shared" si="12"/>
        <v/>
      </c>
      <c r="B447" s="162" t="str">
        <f t="shared" si="13"/>
        <v/>
      </c>
    </row>
    <row r="448" spans="1:2" x14ac:dyDescent="0.35">
      <c r="A448" s="162" t="str">
        <f t="shared" si="12"/>
        <v/>
      </c>
      <c r="B448" s="162" t="str">
        <f t="shared" si="13"/>
        <v/>
      </c>
    </row>
    <row r="449" spans="1:2" x14ac:dyDescent="0.35">
      <c r="A449" s="162" t="str">
        <f t="shared" si="12"/>
        <v/>
      </c>
      <c r="B449" s="162" t="str">
        <f t="shared" si="13"/>
        <v/>
      </c>
    </row>
    <row r="450" spans="1:2" x14ac:dyDescent="0.35">
      <c r="A450" s="162" t="str">
        <f t="shared" si="12"/>
        <v/>
      </c>
      <c r="B450" s="162" t="str">
        <f t="shared" si="13"/>
        <v/>
      </c>
    </row>
    <row r="451" spans="1:2" x14ac:dyDescent="0.35">
      <c r="A451" s="162" t="str">
        <f t="shared" si="12"/>
        <v/>
      </c>
      <c r="B451" s="162" t="str">
        <f t="shared" si="13"/>
        <v/>
      </c>
    </row>
    <row r="452" spans="1:2" x14ac:dyDescent="0.35">
      <c r="A452" s="162" t="str">
        <f t="shared" si="12"/>
        <v/>
      </c>
      <c r="B452" s="162" t="str">
        <f t="shared" si="13"/>
        <v/>
      </c>
    </row>
    <row r="453" spans="1:2" x14ac:dyDescent="0.35">
      <c r="A453" s="162" t="str">
        <f t="shared" ref="A453:A516" si="14">IF(F453="","",IF(B453="",A452,B453))</f>
        <v/>
      </c>
      <c r="B453" s="162" t="str">
        <f t="shared" si="13"/>
        <v/>
      </c>
    </row>
    <row r="454" spans="1:2" x14ac:dyDescent="0.35">
      <c r="A454" s="162" t="str">
        <f t="shared" si="14"/>
        <v/>
      </c>
      <c r="B454" s="162" t="str">
        <f t="shared" ref="B454:B480" si="15">TRIM(C454)</f>
        <v/>
      </c>
    </row>
    <row r="455" spans="1:2" x14ac:dyDescent="0.35">
      <c r="A455" s="162" t="str">
        <f t="shared" si="14"/>
        <v/>
      </c>
      <c r="B455" s="162" t="str">
        <f t="shared" si="15"/>
        <v/>
      </c>
    </row>
    <row r="456" spans="1:2" x14ac:dyDescent="0.35">
      <c r="A456" s="162" t="str">
        <f t="shared" si="14"/>
        <v/>
      </c>
      <c r="B456" s="162" t="str">
        <f t="shared" si="15"/>
        <v/>
      </c>
    </row>
    <row r="457" spans="1:2" x14ac:dyDescent="0.35">
      <c r="A457" s="162" t="str">
        <f t="shared" si="14"/>
        <v/>
      </c>
      <c r="B457" s="162" t="str">
        <f t="shared" si="15"/>
        <v/>
      </c>
    </row>
    <row r="458" spans="1:2" x14ac:dyDescent="0.35">
      <c r="A458" s="162" t="str">
        <f t="shared" si="14"/>
        <v/>
      </c>
      <c r="B458" s="162" t="str">
        <f t="shared" si="15"/>
        <v/>
      </c>
    </row>
    <row r="459" spans="1:2" x14ac:dyDescent="0.35">
      <c r="A459" s="162" t="str">
        <f t="shared" si="14"/>
        <v/>
      </c>
      <c r="B459" s="162" t="str">
        <f t="shared" si="15"/>
        <v/>
      </c>
    </row>
    <row r="460" spans="1:2" x14ac:dyDescent="0.35">
      <c r="A460" s="162" t="str">
        <f t="shared" si="14"/>
        <v/>
      </c>
      <c r="B460" s="162" t="str">
        <f t="shared" si="15"/>
        <v/>
      </c>
    </row>
    <row r="461" spans="1:2" x14ac:dyDescent="0.35">
      <c r="A461" s="162" t="str">
        <f t="shared" si="14"/>
        <v/>
      </c>
      <c r="B461" s="162" t="str">
        <f t="shared" si="15"/>
        <v/>
      </c>
    </row>
    <row r="462" spans="1:2" x14ac:dyDescent="0.35">
      <c r="A462" s="162" t="str">
        <f t="shared" si="14"/>
        <v/>
      </c>
      <c r="B462" s="162" t="str">
        <f t="shared" si="15"/>
        <v/>
      </c>
    </row>
    <row r="463" spans="1:2" x14ac:dyDescent="0.35">
      <c r="A463" s="162" t="str">
        <f t="shared" si="14"/>
        <v/>
      </c>
      <c r="B463" s="162" t="str">
        <f t="shared" si="15"/>
        <v/>
      </c>
    </row>
    <row r="464" spans="1:2" x14ac:dyDescent="0.35">
      <c r="A464" s="162" t="str">
        <f t="shared" si="14"/>
        <v/>
      </c>
      <c r="B464" s="162" t="str">
        <f t="shared" si="15"/>
        <v/>
      </c>
    </row>
    <row r="465" spans="1:2" x14ac:dyDescent="0.35">
      <c r="A465" s="162" t="str">
        <f t="shared" si="14"/>
        <v/>
      </c>
      <c r="B465" s="162" t="str">
        <f t="shared" si="15"/>
        <v/>
      </c>
    </row>
    <row r="466" spans="1:2" x14ac:dyDescent="0.35">
      <c r="A466" s="162" t="str">
        <f t="shared" si="14"/>
        <v/>
      </c>
      <c r="B466" s="162" t="str">
        <f t="shared" si="15"/>
        <v/>
      </c>
    </row>
    <row r="467" spans="1:2" x14ac:dyDescent="0.35">
      <c r="A467" s="162" t="str">
        <f t="shared" si="14"/>
        <v/>
      </c>
      <c r="B467" s="162" t="str">
        <f t="shared" si="15"/>
        <v/>
      </c>
    </row>
    <row r="468" spans="1:2" x14ac:dyDescent="0.35">
      <c r="A468" s="162" t="str">
        <f t="shared" si="14"/>
        <v/>
      </c>
      <c r="B468" s="162" t="str">
        <f t="shared" si="15"/>
        <v/>
      </c>
    </row>
    <row r="469" spans="1:2" x14ac:dyDescent="0.35">
      <c r="A469" s="162" t="str">
        <f t="shared" si="14"/>
        <v/>
      </c>
      <c r="B469" s="162" t="str">
        <f t="shared" si="15"/>
        <v/>
      </c>
    </row>
    <row r="470" spans="1:2" x14ac:dyDescent="0.35">
      <c r="A470" s="162" t="str">
        <f t="shared" si="14"/>
        <v/>
      </c>
      <c r="B470" s="162" t="str">
        <f t="shared" si="15"/>
        <v/>
      </c>
    </row>
    <row r="471" spans="1:2" x14ac:dyDescent="0.35">
      <c r="A471" s="162" t="str">
        <f t="shared" si="14"/>
        <v/>
      </c>
      <c r="B471" s="162" t="str">
        <f t="shared" si="15"/>
        <v/>
      </c>
    </row>
    <row r="472" spans="1:2" x14ac:dyDescent="0.35">
      <c r="A472" s="162" t="str">
        <f t="shared" si="14"/>
        <v/>
      </c>
      <c r="B472" s="162" t="str">
        <f t="shared" si="15"/>
        <v/>
      </c>
    </row>
    <row r="473" spans="1:2" x14ac:dyDescent="0.35">
      <c r="A473" s="162" t="str">
        <f t="shared" si="14"/>
        <v/>
      </c>
      <c r="B473" s="162" t="str">
        <f t="shared" si="15"/>
        <v/>
      </c>
    </row>
    <row r="474" spans="1:2" x14ac:dyDescent="0.35">
      <c r="A474" s="162" t="str">
        <f t="shared" si="14"/>
        <v/>
      </c>
      <c r="B474" s="162" t="str">
        <f t="shared" si="15"/>
        <v/>
      </c>
    </row>
    <row r="475" spans="1:2" x14ac:dyDescent="0.35">
      <c r="A475" s="162" t="str">
        <f t="shared" si="14"/>
        <v/>
      </c>
      <c r="B475" s="162" t="str">
        <f t="shared" si="15"/>
        <v/>
      </c>
    </row>
    <row r="476" spans="1:2" x14ac:dyDescent="0.35">
      <c r="A476" s="162" t="str">
        <f t="shared" si="14"/>
        <v/>
      </c>
      <c r="B476" s="162" t="str">
        <f t="shared" si="15"/>
        <v/>
      </c>
    </row>
    <row r="477" spans="1:2" x14ac:dyDescent="0.35">
      <c r="A477" s="162" t="str">
        <f t="shared" si="14"/>
        <v/>
      </c>
      <c r="B477" s="162" t="str">
        <f t="shared" si="15"/>
        <v/>
      </c>
    </row>
    <row r="478" spans="1:2" x14ac:dyDescent="0.35">
      <c r="A478" s="162" t="str">
        <f t="shared" si="14"/>
        <v/>
      </c>
      <c r="B478" s="162" t="str">
        <f t="shared" si="15"/>
        <v/>
      </c>
    </row>
    <row r="479" spans="1:2" x14ac:dyDescent="0.35">
      <c r="A479" s="162" t="str">
        <f t="shared" si="14"/>
        <v/>
      </c>
      <c r="B479" s="162" t="str">
        <f t="shared" si="15"/>
        <v/>
      </c>
    </row>
    <row r="480" spans="1:2" x14ac:dyDescent="0.35">
      <c r="A480" s="162" t="str">
        <f t="shared" si="14"/>
        <v/>
      </c>
      <c r="B480" s="162" t="str">
        <f t="shared" si="15"/>
        <v/>
      </c>
    </row>
    <row r="481" spans="1:1" x14ac:dyDescent="0.35">
      <c r="A481" s="162" t="str">
        <f t="shared" si="14"/>
        <v/>
      </c>
    </row>
    <row r="482" spans="1:1" x14ac:dyDescent="0.35">
      <c r="A482" s="162" t="str">
        <f t="shared" si="14"/>
        <v/>
      </c>
    </row>
    <row r="483" spans="1:1" x14ac:dyDescent="0.35">
      <c r="A483" s="162" t="str">
        <f t="shared" si="14"/>
        <v/>
      </c>
    </row>
    <row r="484" spans="1:1" x14ac:dyDescent="0.35">
      <c r="A484" s="162" t="str">
        <f t="shared" si="14"/>
        <v/>
      </c>
    </row>
    <row r="485" spans="1:1" x14ac:dyDescent="0.35">
      <c r="A485" s="162" t="str">
        <f t="shared" si="14"/>
        <v/>
      </c>
    </row>
    <row r="486" spans="1:1" x14ac:dyDescent="0.35">
      <c r="A486" s="162" t="str">
        <f t="shared" si="14"/>
        <v/>
      </c>
    </row>
    <row r="487" spans="1:1" x14ac:dyDescent="0.35">
      <c r="A487" s="162" t="str">
        <f t="shared" si="14"/>
        <v/>
      </c>
    </row>
    <row r="488" spans="1:1" x14ac:dyDescent="0.35">
      <c r="A488" s="162" t="str">
        <f t="shared" si="14"/>
        <v/>
      </c>
    </row>
    <row r="489" spans="1:1" x14ac:dyDescent="0.35">
      <c r="A489" s="162" t="str">
        <f t="shared" si="14"/>
        <v/>
      </c>
    </row>
    <row r="490" spans="1:1" x14ac:dyDescent="0.35">
      <c r="A490" s="162" t="str">
        <f t="shared" si="14"/>
        <v/>
      </c>
    </row>
    <row r="491" spans="1:1" x14ac:dyDescent="0.35">
      <c r="A491" s="162" t="str">
        <f t="shared" si="14"/>
        <v/>
      </c>
    </row>
    <row r="492" spans="1:1" x14ac:dyDescent="0.35">
      <c r="A492" s="162" t="str">
        <f t="shared" si="14"/>
        <v/>
      </c>
    </row>
    <row r="493" spans="1:1" x14ac:dyDescent="0.35">
      <c r="A493" s="162" t="str">
        <f t="shared" si="14"/>
        <v/>
      </c>
    </row>
    <row r="494" spans="1:1" x14ac:dyDescent="0.35">
      <c r="A494" s="162" t="str">
        <f t="shared" si="14"/>
        <v/>
      </c>
    </row>
    <row r="495" spans="1:1" x14ac:dyDescent="0.35">
      <c r="A495" s="162" t="str">
        <f t="shared" si="14"/>
        <v/>
      </c>
    </row>
    <row r="496" spans="1:1" x14ac:dyDescent="0.35">
      <c r="A496" s="162" t="str">
        <f t="shared" si="14"/>
        <v/>
      </c>
    </row>
    <row r="497" spans="1:1" x14ac:dyDescent="0.35">
      <c r="A497" s="162" t="str">
        <f t="shared" si="14"/>
        <v/>
      </c>
    </row>
    <row r="498" spans="1:1" x14ac:dyDescent="0.35">
      <c r="A498" s="162" t="str">
        <f t="shared" si="14"/>
        <v/>
      </c>
    </row>
    <row r="499" spans="1:1" x14ac:dyDescent="0.35">
      <c r="A499" s="162" t="str">
        <f t="shared" si="14"/>
        <v/>
      </c>
    </row>
    <row r="500" spans="1:1" x14ac:dyDescent="0.35">
      <c r="A500" s="162" t="str">
        <f t="shared" si="14"/>
        <v/>
      </c>
    </row>
    <row r="501" spans="1:1" x14ac:dyDescent="0.35">
      <c r="A501" s="162" t="str">
        <f t="shared" si="14"/>
        <v/>
      </c>
    </row>
    <row r="502" spans="1:1" x14ac:dyDescent="0.35">
      <c r="A502" s="162" t="str">
        <f t="shared" si="14"/>
        <v/>
      </c>
    </row>
    <row r="503" spans="1:1" x14ac:dyDescent="0.35">
      <c r="A503" s="162" t="str">
        <f t="shared" si="14"/>
        <v/>
      </c>
    </row>
    <row r="504" spans="1:1" x14ac:dyDescent="0.35">
      <c r="A504" s="162" t="str">
        <f t="shared" si="14"/>
        <v/>
      </c>
    </row>
    <row r="505" spans="1:1" x14ac:dyDescent="0.35">
      <c r="A505" s="162" t="str">
        <f t="shared" si="14"/>
        <v/>
      </c>
    </row>
    <row r="506" spans="1:1" x14ac:dyDescent="0.35">
      <c r="A506" s="162" t="str">
        <f t="shared" si="14"/>
        <v/>
      </c>
    </row>
    <row r="507" spans="1:1" x14ac:dyDescent="0.35">
      <c r="A507" s="162" t="str">
        <f t="shared" si="14"/>
        <v/>
      </c>
    </row>
    <row r="508" spans="1:1" x14ac:dyDescent="0.35">
      <c r="A508" s="162" t="str">
        <f t="shared" si="14"/>
        <v/>
      </c>
    </row>
    <row r="509" spans="1:1" x14ac:dyDescent="0.35">
      <c r="A509" s="162" t="str">
        <f t="shared" si="14"/>
        <v/>
      </c>
    </row>
    <row r="510" spans="1:1" x14ac:dyDescent="0.35">
      <c r="A510" s="162" t="str">
        <f t="shared" si="14"/>
        <v/>
      </c>
    </row>
    <row r="511" spans="1:1" x14ac:dyDescent="0.35">
      <c r="A511" s="162" t="str">
        <f t="shared" si="14"/>
        <v/>
      </c>
    </row>
    <row r="512" spans="1:1" x14ac:dyDescent="0.35">
      <c r="A512" s="162" t="str">
        <f t="shared" si="14"/>
        <v/>
      </c>
    </row>
    <row r="513" spans="1:1" x14ac:dyDescent="0.35">
      <c r="A513" s="162" t="str">
        <f t="shared" si="14"/>
        <v/>
      </c>
    </row>
    <row r="514" spans="1:1" x14ac:dyDescent="0.35">
      <c r="A514" s="162" t="str">
        <f t="shared" si="14"/>
        <v/>
      </c>
    </row>
    <row r="515" spans="1:1" x14ac:dyDescent="0.35">
      <c r="A515" s="162" t="str">
        <f t="shared" si="14"/>
        <v/>
      </c>
    </row>
    <row r="516" spans="1:1" x14ac:dyDescent="0.35">
      <c r="A516" s="162" t="str">
        <f t="shared" si="14"/>
        <v/>
      </c>
    </row>
    <row r="517" spans="1:1" x14ac:dyDescent="0.35">
      <c r="A517" s="162" t="str">
        <f t="shared" ref="A517:A580" si="16">IF(F517="","",IF(B517="",A516,B517))</f>
        <v/>
      </c>
    </row>
    <row r="518" spans="1:1" x14ac:dyDescent="0.35">
      <c r="A518" s="162" t="str">
        <f t="shared" si="16"/>
        <v/>
      </c>
    </row>
    <row r="519" spans="1:1" x14ac:dyDescent="0.35">
      <c r="A519" s="162" t="str">
        <f t="shared" si="16"/>
        <v/>
      </c>
    </row>
    <row r="520" spans="1:1" x14ac:dyDescent="0.35">
      <c r="A520" s="162" t="str">
        <f t="shared" si="16"/>
        <v/>
      </c>
    </row>
    <row r="521" spans="1:1" x14ac:dyDescent="0.35">
      <c r="A521" s="162" t="str">
        <f t="shared" si="16"/>
        <v/>
      </c>
    </row>
    <row r="522" spans="1:1" x14ac:dyDescent="0.35">
      <c r="A522" s="162" t="str">
        <f t="shared" si="16"/>
        <v/>
      </c>
    </row>
    <row r="523" spans="1:1" x14ac:dyDescent="0.35">
      <c r="A523" s="162" t="str">
        <f t="shared" si="16"/>
        <v/>
      </c>
    </row>
    <row r="524" spans="1:1" x14ac:dyDescent="0.35">
      <c r="A524" s="162" t="str">
        <f t="shared" si="16"/>
        <v/>
      </c>
    </row>
    <row r="525" spans="1:1" x14ac:dyDescent="0.35">
      <c r="A525" s="162" t="str">
        <f t="shared" si="16"/>
        <v/>
      </c>
    </row>
    <row r="526" spans="1:1" x14ac:dyDescent="0.35">
      <c r="A526" s="162" t="str">
        <f t="shared" si="16"/>
        <v/>
      </c>
    </row>
    <row r="527" spans="1:1" x14ac:dyDescent="0.35">
      <c r="A527" s="162" t="str">
        <f t="shared" si="16"/>
        <v/>
      </c>
    </row>
    <row r="528" spans="1:1" x14ac:dyDescent="0.35">
      <c r="A528" s="162" t="str">
        <f t="shared" si="16"/>
        <v/>
      </c>
    </row>
    <row r="529" spans="1:1" x14ac:dyDescent="0.35">
      <c r="A529" s="162" t="str">
        <f t="shared" si="16"/>
        <v/>
      </c>
    </row>
    <row r="530" spans="1:1" x14ac:dyDescent="0.35">
      <c r="A530" s="162" t="str">
        <f t="shared" si="16"/>
        <v/>
      </c>
    </row>
    <row r="531" spans="1:1" x14ac:dyDescent="0.35">
      <c r="A531" s="162" t="str">
        <f t="shared" si="16"/>
        <v/>
      </c>
    </row>
    <row r="532" spans="1:1" x14ac:dyDescent="0.35">
      <c r="A532" s="162" t="str">
        <f t="shared" si="16"/>
        <v/>
      </c>
    </row>
    <row r="533" spans="1:1" x14ac:dyDescent="0.35">
      <c r="A533" s="162" t="str">
        <f t="shared" si="16"/>
        <v/>
      </c>
    </row>
    <row r="534" spans="1:1" x14ac:dyDescent="0.35">
      <c r="A534" s="162" t="str">
        <f t="shared" si="16"/>
        <v/>
      </c>
    </row>
    <row r="535" spans="1:1" x14ac:dyDescent="0.35">
      <c r="A535" s="162" t="str">
        <f t="shared" si="16"/>
        <v/>
      </c>
    </row>
    <row r="536" spans="1:1" x14ac:dyDescent="0.35">
      <c r="A536" s="162" t="str">
        <f t="shared" si="16"/>
        <v/>
      </c>
    </row>
    <row r="537" spans="1:1" x14ac:dyDescent="0.35">
      <c r="A537" s="162" t="str">
        <f t="shared" si="16"/>
        <v/>
      </c>
    </row>
    <row r="538" spans="1:1" x14ac:dyDescent="0.35">
      <c r="A538" s="162" t="str">
        <f t="shared" si="16"/>
        <v/>
      </c>
    </row>
    <row r="539" spans="1:1" x14ac:dyDescent="0.35">
      <c r="A539" s="162" t="str">
        <f t="shared" si="16"/>
        <v/>
      </c>
    </row>
    <row r="540" spans="1:1" x14ac:dyDescent="0.35">
      <c r="A540" s="162" t="str">
        <f t="shared" si="16"/>
        <v/>
      </c>
    </row>
    <row r="541" spans="1:1" x14ac:dyDescent="0.35">
      <c r="A541" s="162" t="str">
        <f t="shared" si="16"/>
        <v/>
      </c>
    </row>
    <row r="542" spans="1:1" x14ac:dyDescent="0.35">
      <c r="A542" s="162" t="str">
        <f t="shared" si="16"/>
        <v/>
      </c>
    </row>
    <row r="543" spans="1:1" x14ac:dyDescent="0.35">
      <c r="A543" s="162" t="str">
        <f t="shared" si="16"/>
        <v/>
      </c>
    </row>
    <row r="544" spans="1:1" x14ac:dyDescent="0.35">
      <c r="A544" s="162" t="str">
        <f t="shared" si="16"/>
        <v/>
      </c>
    </row>
    <row r="545" spans="1:1" x14ac:dyDescent="0.35">
      <c r="A545" s="162" t="str">
        <f t="shared" si="16"/>
        <v/>
      </c>
    </row>
    <row r="546" spans="1:1" x14ac:dyDescent="0.35">
      <c r="A546" s="162" t="str">
        <f t="shared" si="16"/>
        <v/>
      </c>
    </row>
    <row r="547" spans="1:1" x14ac:dyDescent="0.35">
      <c r="A547" s="162" t="str">
        <f t="shared" si="16"/>
        <v/>
      </c>
    </row>
    <row r="548" spans="1:1" x14ac:dyDescent="0.35">
      <c r="A548" s="162" t="str">
        <f t="shared" si="16"/>
        <v/>
      </c>
    </row>
    <row r="549" spans="1:1" x14ac:dyDescent="0.35">
      <c r="A549" s="162" t="str">
        <f t="shared" si="16"/>
        <v/>
      </c>
    </row>
    <row r="550" spans="1:1" x14ac:dyDescent="0.35">
      <c r="A550" s="162" t="str">
        <f t="shared" si="16"/>
        <v/>
      </c>
    </row>
    <row r="551" spans="1:1" x14ac:dyDescent="0.35">
      <c r="A551" s="162" t="str">
        <f t="shared" si="16"/>
        <v/>
      </c>
    </row>
    <row r="552" spans="1:1" x14ac:dyDescent="0.35">
      <c r="A552" s="162" t="str">
        <f t="shared" si="16"/>
        <v/>
      </c>
    </row>
    <row r="553" spans="1:1" x14ac:dyDescent="0.35">
      <c r="A553" s="162" t="str">
        <f t="shared" si="16"/>
        <v/>
      </c>
    </row>
    <row r="554" spans="1:1" x14ac:dyDescent="0.35">
      <c r="A554" s="162" t="str">
        <f t="shared" si="16"/>
        <v/>
      </c>
    </row>
    <row r="555" spans="1:1" x14ac:dyDescent="0.35">
      <c r="A555" s="162" t="str">
        <f t="shared" si="16"/>
        <v/>
      </c>
    </row>
    <row r="556" spans="1:1" x14ac:dyDescent="0.35">
      <c r="A556" s="162" t="str">
        <f t="shared" si="16"/>
        <v/>
      </c>
    </row>
    <row r="557" spans="1:1" x14ac:dyDescent="0.35">
      <c r="A557" s="162" t="str">
        <f t="shared" si="16"/>
        <v/>
      </c>
    </row>
    <row r="558" spans="1:1" x14ac:dyDescent="0.35">
      <c r="A558" s="162" t="str">
        <f t="shared" si="16"/>
        <v/>
      </c>
    </row>
    <row r="559" spans="1:1" x14ac:dyDescent="0.35">
      <c r="A559" s="162" t="str">
        <f t="shared" si="16"/>
        <v/>
      </c>
    </row>
    <row r="560" spans="1:1" x14ac:dyDescent="0.35">
      <c r="A560" s="162" t="str">
        <f t="shared" si="16"/>
        <v/>
      </c>
    </row>
    <row r="561" spans="1:1" x14ac:dyDescent="0.35">
      <c r="A561" s="162" t="str">
        <f t="shared" si="16"/>
        <v/>
      </c>
    </row>
    <row r="562" spans="1:1" x14ac:dyDescent="0.35">
      <c r="A562" s="162" t="str">
        <f t="shared" si="16"/>
        <v/>
      </c>
    </row>
    <row r="563" spans="1:1" x14ac:dyDescent="0.35">
      <c r="A563" s="162" t="str">
        <f t="shared" si="16"/>
        <v/>
      </c>
    </row>
    <row r="564" spans="1:1" x14ac:dyDescent="0.35">
      <c r="A564" s="162" t="str">
        <f t="shared" si="16"/>
        <v/>
      </c>
    </row>
    <row r="565" spans="1:1" x14ac:dyDescent="0.35">
      <c r="A565" s="162" t="str">
        <f t="shared" si="16"/>
        <v/>
      </c>
    </row>
    <row r="566" spans="1:1" x14ac:dyDescent="0.35">
      <c r="A566" s="162" t="str">
        <f t="shared" si="16"/>
        <v/>
      </c>
    </row>
    <row r="567" spans="1:1" x14ac:dyDescent="0.35">
      <c r="A567" s="162" t="str">
        <f t="shared" si="16"/>
        <v/>
      </c>
    </row>
    <row r="568" spans="1:1" x14ac:dyDescent="0.35">
      <c r="A568" s="162" t="str">
        <f t="shared" si="16"/>
        <v/>
      </c>
    </row>
    <row r="569" spans="1:1" x14ac:dyDescent="0.35">
      <c r="A569" s="162" t="str">
        <f t="shared" si="16"/>
        <v/>
      </c>
    </row>
    <row r="570" spans="1:1" x14ac:dyDescent="0.35">
      <c r="A570" s="162" t="str">
        <f t="shared" si="16"/>
        <v/>
      </c>
    </row>
    <row r="571" spans="1:1" x14ac:dyDescent="0.35">
      <c r="A571" s="162" t="str">
        <f t="shared" si="16"/>
        <v/>
      </c>
    </row>
    <row r="572" spans="1:1" x14ac:dyDescent="0.35">
      <c r="A572" s="162" t="str">
        <f t="shared" si="16"/>
        <v/>
      </c>
    </row>
    <row r="573" spans="1:1" x14ac:dyDescent="0.35">
      <c r="A573" s="162" t="str">
        <f t="shared" si="16"/>
        <v/>
      </c>
    </row>
    <row r="574" spans="1:1" x14ac:dyDescent="0.35">
      <c r="A574" s="162" t="str">
        <f t="shared" si="16"/>
        <v/>
      </c>
    </row>
    <row r="575" spans="1:1" x14ac:dyDescent="0.35">
      <c r="A575" s="162" t="str">
        <f t="shared" si="16"/>
        <v/>
      </c>
    </row>
    <row r="576" spans="1:1" x14ac:dyDescent="0.35">
      <c r="A576" s="162" t="str">
        <f t="shared" si="16"/>
        <v/>
      </c>
    </row>
    <row r="577" spans="1:1" x14ac:dyDescent="0.35">
      <c r="A577" s="162" t="str">
        <f t="shared" si="16"/>
        <v/>
      </c>
    </row>
    <row r="578" spans="1:1" x14ac:dyDescent="0.35">
      <c r="A578" s="162" t="str">
        <f t="shared" si="16"/>
        <v/>
      </c>
    </row>
    <row r="579" spans="1:1" x14ac:dyDescent="0.35">
      <c r="A579" s="162" t="str">
        <f t="shared" si="16"/>
        <v/>
      </c>
    </row>
    <row r="580" spans="1:1" x14ac:dyDescent="0.35">
      <c r="A580" s="162" t="str">
        <f t="shared" si="16"/>
        <v/>
      </c>
    </row>
    <row r="581" spans="1:1" x14ac:dyDescent="0.35">
      <c r="A581" s="162" t="str">
        <f t="shared" ref="A581:A644" si="17">IF(F581="","",IF(B581="",A580,B581))</f>
        <v/>
      </c>
    </row>
    <row r="582" spans="1:1" x14ac:dyDescent="0.35">
      <c r="A582" s="162" t="str">
        <f t="shared" si="17"/>
        <v/>
      </c>
    </row>
    <row r="583" spans="1:1" x14ac:dyDescent="0.35">
      <c r="A583" s="162" t="str">
        <f t="shared" si="17"/>
        <v/>
      </c>
    </row>
    <row r="584" spans="1:1" x14ac:dyDescent="0.35">
      <c r="A584" s="162" t="str">
        <f t="shared" si="17"/>
        <v/>
      </c>
    </row>
    <row r="585" spans="1:1" x14ac:dyDescent="0.35">
      <c r="A585" s="162" t="str">
        <f t="shared" si="17"/>
        <v/>
      </c>
    </row>
    <row r="586" spans="1:1" x14ac:dyDescent="0.35">
      <c r="A586" s="162" t="str">
        <f t="shared" si="17"/>
        <v/>
      </c>
    </row>
    <row r="587" spans="1:1" x14ac:dyDescent="0.35">
      <c r="A587" s="162" t="str">
        <f t="shared" si="17"/>
        <v/>
      </c>
    </row>
    <row r="588" spans="1:1" x14ac:dyDescent="0.35">
      <c r="A588" s="162" t="str">
        <f t="shared" si="17"/>
        <v/>
      </c>
    </row>
    <row r="589" spans="1:1" x14ac:dyDescent="0.35">
      <c r="A589" s="162" t="str">
        <f t="shared" si="17"/>
        <v/>
      </c>
    </row>
    <row r="590" spans="1:1" x14ac:dyDescent="0.35">
      <c r="A590" s="162" t="str">
        <f t="shared" si="17"/>
        <v/>
      </c>
    </row>
    <row r="591" spans="1:1" x14ac:dyDescent="0.35">
      <c r="A591" s="162" t="str">
        <f t="shared" si="17"/>
        <v/>
      </c>
    </row>
    <row r="592" spans="1:1" x14ac:dyDescent="0.35">
      <c r="A592" s="162" t="str">
        <f t="shared" si="17"/>
        <v/>
      </c>
    </row>
    <row r="593" spans="1:1" x14ac:dyDescent="0.35">
      <c r="A593" s="162" t="str">
        <f t="shared" si="17"/>
        <v/>
      </c>
    </row>
    <row r="594" spans="1:1" x14ac:dyDescent="0.35">
      <c r="A594" s="162" t="str">
        <f t="shared" si="17"/>
        <v/>
      </c>
    </row>
    <row r="595" spans="1:1" x14ac:dyDescent="0.35">
      <c r="A595" s="162" t="str">
        <f t="shared" si="17"/>
        <v/>
      </c>
    </row>
    <row r="596" spans="1:1" x14ac:dyDescent="0.35">
      <c r="A596" s="162" t="str">
        <f t="shared" si="17"/>
        <v/>
      </c>
    </row>
    <row r="597" spans="1:1" x14ac:dyDescent="0.35">
      <c r="A597" s="162" t="str">
        <f t="shared" si="17"/>
        <v/>
      </c>
    </row>
    <row r="598" spans="1:1" x14ac:dyDescent="0.35">
      <c r="A598" s="162" t="str">
        <f t="shared" si="17"/>
        <v/>
      </c>
    </row>
    <row r="599" spans="1:1" x14ac:dyDescent="0.35">
      <c r="A599" s="162" t="str">
        <f t="shared" si="17"/>
        <v/>
      </c>
    </row>
    <row r="600" spans="1:1" x14ac:dyDescent="0.35">
      <c r="A600" s="162" t="str">
        <f t="shared" si="17"/>
        <v/>
      </c>
    </row>
    <row r="601" spans="1:1" x14ac:dyDescent="0.35">
      <c r="A601" s="162" t="str">
        <f t="shared" si="17"/>
        <v/>
      </c>
    </row>
    <row r="602" spans="1:1" x14ac:dyDescent="0.35">
      <c r="A602" s="162" t="str">
        <f t="shared" si="17"/>
        <v/>
      </c>
    </row>
    <row r="603" spans="1:1" x14ac:dyDescent="0.35">
      <c r="A603" s="162" t="str">
        <f t="shared" si="17"/>
        <v/>
      </c>
    </row>
    <row r="604" spans="1:1" x14ac:dyDescent="0.35">
      <c r="A604" s="162" t="str">
        <f t="shared" si="17"/>
        <v/>
      </c>
    </row>
    <row r="605" spans="1:1" x14ac:dyDescent="0.35">
      <c r="A605" s="162" t="str">
        <f t="shared" si="17"/>
        <v/>
      </c>
    </row>
    <row r="606" spans="1:1" x14ac:dyDescent="0.35">
      <c r="A606" s="162" t="str">
        <f t="shared" si="17"/>
        <v/>
      </c>
    </row>
    <row r="607" spans="1:1" x14ac:dyDescent="0.35">
      <c r="A607" s="162" t="str">
        <f t="shared" si="17"/>
        <v/>
      </c>
    </row>
    <row r="608" spans="1:1" x14ac:dyDescent="0.35">
      <c r="A608" s="162" t="str">
        <f t="shared" si="17"/>
        <v/>
      </c>
    </row>
    <row r="609" spans="1:1" x14ac:dyDescent="0.35">
      <c r="A609" s="162" t="str">
        <f t="shared" si="17"/>
        <v/>
      </c>
    </row>
    <row r="610" spans="1:1" x14ac:dyDescent="0.35">
      <c r="A610" s="162" t="str">
        <f t="shared" si="17"/>
        <v/>
      </c>
    </row>
    <row r="611" spans="1:1" x14ac:dyDescent="0.35">
      <c r="A611" s="162" t="str">
        <f t="shared" si="17"/>
        <v/>
      </c>
    </row>
    <row r="612" spans="1:1" x14ac:dyDescent="0.35">
      <c r="A612" s="162" t="str">
        <f t="shared" si="17"/>
        <v/>
      </c>
    </row>
    <row r="613" spans="1:1" x14ac:dyDescent="0.35">
      <c r="A613" s="162" t="str">
        <f t="shared" si="17"/>
        <v/>
      </c>
    </row>
    <row r="614" spans="1:1" x14ac:dyDescent="0.35">
      <c r="A614" s="162" t="str">
        <f t="shared" si="17"/>
        <v/>
      </c>
    </row>
    <row r="615" spans="1:1" x14ac:dyDescent="0.35">
      <c r="A615" s="162" t="str">
        <f t="shared" si="17"/>
        <v/>
      </c>
    </row>
    <row r="616" spans="1:1" x14ac:dyDescent="0.35">
      <c r="A616" s="162" t="str">
        <f t="shared" si="17"/>
        <v/>
      </c>
    </row>
    <row r="617" spans="1:1" x14ac:dyDescent="0.35">
      <c r="A617" s="162" t="str">
        <f t="shared" si="17"/>
        <v/>
      </c>
    </row>
    <row r="618" spans="1:1" x14ac:dyDescent="0.35">
      <c r="A618" s="162" t="str">
        <f t="shared" si="17"/>
        <v/>
      </c>
    </row>
    <row r="619" spans="1:1" x14ac:dyDescent="0.35">
      <c r="A619" s="162" t="str">
        <f t="shared" si="17"/>
        <v/>
      </c>
    </row>
    <row r="620" spans="1:1" x14ac:dyDescent="0.35">
      <c r="A620" s="162" t="str">
        <f t="shared" si="17"/>
        <v/>
      </c>
    </row>
    <row r="621" spans="1:1" x14ac:dyDescent="0.35">
      <c r="A621" s="162" t="str">
        <f t="shared" si="17"/>
        <v/>
      </c>
    </row>
    <row r="622" spans="1:1" x14ac:dyDescent="0.35">
      <c r="A622" s="162" t="str">
        <f t="shared" si="17"/>
        <v/>
      </c>
    </row>
    <row r="623" spans="1:1" x14ac:dyDescent="0.35">
      <c r="A623" s="162" t="str">
        <f t="shared" si="17"/>
        <v/>
      </c>
    </row>
    <row r="624" spans="1:1" x14ac:dyDescent="0.35">
      <c r="A624" s="162" t="str">
        <f t="shared" si="17"/>
        <v/>
      </c>
    </row>
    <row r="625" spans="1:1" x14ac:dyDescent="0.35">
      <c r="A625" s="162" t="str">
        <f t="shared" si="17"/>
        <v/>
      </c>
    </row>
    <row r="626" spans="1:1" x14ac:dyDescent="0.35">
      <c r="A626" s="162" t="str">
        <f t="shared" si="17"/>
        <v/>
      </c>
    </row>
    <row r="627" spans="1:1" x14ac:dyDescent="0.35">
      <c r="A627" s="162" t="str">
        <f t="shared" si="17"/>
        <v/>
      </c>
    </row>
    <row r="628" spans="1:1" x14ac:dyDescent="0.35">
      <c r="A628" s="162" t="str">
        <f t="shared" si="17"/>
        <v/>
      </c>
    </row>
    <row r="629" spans="1:1" x14ac:dyDescent="0.35">
      <c r="A629" s="162" t="str">
        <f t="shared" si="17"/>
        <v/>
      </c>
    </row>
    <row r="630" spans="1:1" x14ac:dyDescent="0.35">
      <c r="A630" s="162" t="str">
        <f t="shared" si="17"/>
        <v/>
      </c>
    </row>
    <row r="631" spans="1:1" x14ac:dyDescent="0.35">
      <c r="A631" s="162" t="str">
        <f t="shared" si="17"/>
        <v/>
      </c>
    </row>
    <row r="632" spans="1:1" x14ac:dyDescent="0.35">
      <c r="A632" s="162" t="str">
        <f t="shared" si="17"/>
        <v/>
      </c>
    </row>
    <row r="633" spans="1:1" x14ac:dyDescent="0.35">
      <c r="A633" s="162" t="str">
        <f t="shared" si="17"/>
        <v/>
      </c>
    </row>
    <row r="634" spans="1:1" x14ac:dyDescent="0.35">
      <c r="A634" s="162" t="str">
        <f t="shared" si="17"/>
        <v/>
      </c>
    </row>
    <row r="635" spans="1:1" x14ac:dyDescent="0.35">
      <c r="A635" s="162" t="str">
        <f t="shared" si="17"/>
        <v/>
      </c>
    </row>
    <row r="636" spans="1:1" x14ac:dyDescent="0.35">
      <c r="A636" s="162" t="str">
        <f t="shared" si="17"/>
        <v/>
      </c>
    </row>
    <row r="637" spans="1:1" x14ac:dyDescent="0.35">
      <c r="A637" s="162" t="str">
        <f t="shared" si="17"/>
        <v/>
      </c>
    </row>
    <row r="638" spans="1:1" x14ac:dyDescent="0.35">
      <c r="A638" s="162" t="str">
        <f t="shared" si="17"/>
        <v/>
      </c>
    </row>
    <row r="639" spans="1:1" x14ac:dyDescent="0.35">
      <c r="A639" s="162" t="str">
        <f t="shared" si="17"/>
        <v/>
      </c>
    </row>
    <row r="640" spans="1:1" x14ac:dyDescent="0.35">
      <c r="A640" s="162" t="str">
        <f t="shared" si="17"/>
        <v/>
      </c>
    </row>
    <row r="641" spans="1:1" x14ac:dyDescent="0.35">
      <c r="A641" s="162" t="str">
        <f t="shared" si="17"/>
        <v/>
      </c>
    </row>
    <row r="642" spans="1:1" x14ac:dyDescent="0.35">
      <c r="A642" s="162" t="str">
        <f t="shared" si="17"/>
        <v/>
      </c>
    </row>
    <row r="643" spans="1:1" x14ac:dyDescent="0.35">
      <c r="A643" s="162" t="str">
        <f t="shared" si="17"/>
        <v/>
      </c>
    </row>
    <row r="644" spans="1:1" x14ac:dyDescent="0.35">
      <c r="A644" s="162" t="str">
        <f t="shared" si="17"/>
        <v/>
      </c>
    </row>
    <row r="645" spans="1:1" x14ac:dyDescent="0.35">
      <c r="A645" s="162" t="str">
        <f t="shared" ref="A645:A708" si="18">IF(F645="","",IF(B645="",A644,B645))</f>
        <v/>
      </c>
    </row>
    <row r="646" spans="1:1" x14ac:dyDescent="0.35">
      <c r="A646" s="162" t="str">
        <f t="shared" si="18"/>
        <v/>
      </c>
    </row>
    <row r="647" spans="1:1" x14ac:dyDescent="0.35">
      <c r="A647" s="162" t="str">
        <f t="shared" si="18"/>
        <v/>
      </c>
    </row>
    <row r="648" spans="1:1" x14ac:dyDescent="0.35">
      <c r="A648" s="162" t="str">
        <f t="shared" si="18"/>
        <v/>
      </c>
    </row>
    <row r="649" spans="1:1" x14ac:dyDescent="0.35">
      <c r="A649" s="162" t="str">
        <f t="shared" si="18"/>
        <v/>
      </c>
    </row>
    <row r="650" spans="1:1" x14ac:dyDescent="0.35">
      <c r="A650" s="162" t="str">
        <f t="shared" si="18"/>
        <v/>
      </c>
    </row>
    <row r="651" spans="1:1" x14ac:dyDescent="0.35">
      <c r="A651" s="162" t="str">
        <f t="shared" si="18"/>
        <v/>
      </c>
    </row>
    <row r="652" spans="1:1" x14ac:dyDescent="0.35">
      <c r="A652" s="162" t="str">
        <f t="shared" si="18"/>
        <v/>
      </c>
    </row>
    <row r="653" spans="1:1" x14ac:dyDescent="0.35">
      <c r="A653" s="162" t="str">
        <f t="shared" si="18"/>
        <v/>
      </c>
    </row>
    <row r="654" spans="1:1" x14ac:dyDescent="0.35">
      <c r="A654" s="162" t="str">
        <f t="shared" si="18"/>
        <v/>
      </c>
    </row>
    <row r="655" spans="1:1" x14ac:dyDescent="0.35">
      <c r="A655" s="162" t="str">
        <f t="shared" si="18"/>
        <v/>
      </c>
    </row>
    <row r="656" spans="1:1" x14ac:dyDescent="0.35">
      <c r="A656" s="162" t="str">
        <f t="shared" si="18"/>
        <v/>
      </c>
    </row>
    <row r="657" spans="1:1" x14ac:dyDescent="0.35">
      <c r="A657" s="162" t="str">
        <f t="shared" si="18"/>
        <v/>
      </c>
    </row>
    <row r="658" spans="1:1" x14ac:dyDescent="0.35">
      <c r="A658" s="162" t="str">
        <f t="shared" si="18"/>
        <v/>
      </c>
    </row>
    <row r="659" spans="1:1" x14ac:dyDescent="0.35">
      <c r="A659" s="162" t="str">
        <f t="shared" si="18"/>
        <v/>
      </c>
    </row>
    <row r="660" spans="1:1" x14ac:dyDescent="0.35">
      <c r="A660" s="162" t="str">
        <f t="shared" si="18"/>
        <v/>
      </c>
    </row>
    <row r="661" spans="1:1" x14ac:dyDescent="0.35">
      <c r="A661" s="162" t="str">
        <f t="shared" si="18"/>
        <v/>
      </c>
    </row>
    <row r="662" spans="1:1" x14ac:dyDescent="0.35">
      <c r="A662" s="162" t="str">
        <f t="shared" si="18"/>
        <v/>
      </c>
    </row>
    <row r="663" spans="1:1" x14ac:dyDescent="0.35">
      <c r="A663" s="162" t="str">
        <f t="shared" si="18"/>
        <v/>
      </c>
    </row>
    <row r="664" spans="1:1" x14ac:dyDescent="0.35">
      <c r="A664" s="162" t="str">
        <f t="shared" si="18"/>
        <v/>
      </c>
    </row>
    <row r="665" spans="1:1" x14ac:dyDescent="0.35">
      <c r="A665" s="162" t="str">
        <f t="shared" si="18"/>
        <v/>
      </c>
    </row>
    <row r="666" spans="1:1" x14ac:dyDescent="0.35">
      <c r="A666" s="162" t="str">
        <f t="shared" si="18"/>
        <v/>
      </c>
    </row>
    <row r="667" spans="1:1" x14ac:dyDescent="0.35">
      <c r="A667" s="162" t="str">
        <f t="shared" si="18"/>
        <v/>
      </c>
    </row>
    <row r="668" spans="1:1" x14ac:dyDescent="0.35">
      <c r="A668" s="162" t="str">
        <f t="shared" si="18"/>
        <v/>
      </c>
    </row>
    <row r="669" spans="1:1" x14ac:dyDescent="0.35">
      <c r="A669" s="162" t="str">
        <f t="shared" si="18"/>
        <v/>
      </c>
    </row>
    <row r="670" spans="1:1" x14ac:dyDescent="0.35">
      <c r="A670" s="162" t="str">
        <f t="shared" si="18"/>
        <v/>
      </c>
    </row>
    <row r="671" spans="1:1" x14ac:dyDescent="0.35">
      <c r="A671" s="162" t="str">
        <f t="shared" si="18"/>
        <v/>
      </c>
    </row>
    <row r="672" spans="1:1" x14ac:dyDescent="0.35">
      <c r="A672" s="162" t="str">
        <f t="shared" si="18"/>
        <v/>
      </c>
    </row>
    <row r="673" spans="1:1" x14ac:dyDescent="0.35">
      <c r="A673" s="162" t="str">
        <f t="shared" si="18"/>
        <v/>
      </c>
    </row>
    <row r="674" spans="1:1" x14ac:dyDescent="0.35">
      <c r="A674" s="162" t="str">
        <f t="shared" si="18"/>
        <v/>
      </c>
    </row>
    <row r="675" spans="1:1" x14ac:dyDescent="0.35">
      <c r="A675" s="162" t="str">
        <f t="shared" si="18"/>
        <v/>
      </c>
    </row>
    <row r="676" spans="1:1" x14ac:dyDescent="0.35">
      <c r="A676" s="162" t="str">
        <f t="shared" si="18"/>
        <v/>
      </c>
    </row>
    <row r="677" spans="1:1" x14ac:dyDescent="0.35">
      <c r="A677" s="162" t="str">
        <f t="shared" si="18"/>
        <v/>
      </c>
    </row>
    <row r="678" spans="1:1" x14ac:dyDescent="0.35">
      <c r="A678" s="162" t="str">
        <f t="shared" si="18"/>
        <v/>
      </c>
    </row>
    <row r="679" spans="1:1" x14ac:dyDescent="0.35">
      <c r="A679" s="162" t="str">
        <f t="shared" si="18"/>
        <v/>
      </c>
    </row>
    <row r="680" spans="1:1" x14ac:dyDescent="0.35">
      <c r="A680" s="162" t="str">
        <f t="shared" si="18"/>
        <v/>
      </c>
    </row>
    <row r="681" spans="1:1" x14ac:dyDescent="0.35">
      <c r="A681" s="162" t="str">
        <f t="shared" si="18"/>
        <v/>
      </c>
    </row>
    <row r="682" spans="1:1" x14ac:dyDescent="0.35">
      <c r="A682" s="162" t="str">
        <f t="shared" si="18"/>
        <v/>
      </c>
    </row>
    <row r="683" spans="1:1" x14ac:dyDescent="0.35">
      <c r="A683" s="162" t="str">
        <f t="shared" si="18"/>
        <v/>
      </c>
    </row>
    <row r="684" spans="1:1" x14ac:dyDescent="0.35">
      <c r="A684" s="162" t="str">
        <f t="shared" si="18"/>
        <v/>
      </c>
    </row>
    <row r="685" spans="1:1" x14ac:dyDescent="0.35">
      <c r="A685" s="162" t="str">
        <f t="shared" si="18"/>
        <v/>
      </c>
    </row>
    <row r="686" spans="1:1" x14ac:dyDescent="0.35">
      <c r="A686" s="162" t="str">
        <f t="shared" si="18"/>
        <v/>
      </c>
    </row>
    <row r="687" spans="1:1" x14ac:dyDescent="0.35">
      <c r="A687" s="162" t="str">
        <f t="shared" si="18"/>
        <v/>
      </c>
    </row>
    <row r="688" spans="1:1" x14ac:dyDescent="0.35">
      <c r="A688" s="162" t="str">
        <f t="shared" si="18"/>
        <v/>
      </c>
    </row>
    <row r="689" spans="1:1" x14ac:dyDescent="0.35">
      <c r="A689" s="162" t="str">
        <f t="shared" si="18"/>
        <v/>
      </c>
    </row>
    <row r="690" spans="1:1" x14ac:dyDescent="0.35">
      <c r="A690" s="162" t="str">
        <f t="shared" si="18"/>
        <v/>
      </c>
    </row>
    <row r="691" spans="1:1" x14ac:dyDescent="0.35">
      <c r="A691" s="162" t="str">
        <f t="shared" si="18"/>
        <v/>
      </c>
    </row>
    <row r="692" spans="1:1" x14ac:dyDescent="0.35">
      <c r="A692" s="162" t="str">
        <f t="shared" si="18"/>
        <v/>
      </c>
    </row>
    <row r="693" spans="1:1" x14ac:dyDescent="0.35">
      <c r="A693" s="162" t="str">
        <f t="shared" si="18"/>
        <v/>
      </c>
    </row>
    <row r="694" spans="1:1" x14ac:dyDescent="0.35">
      <c r="A694" s="162" t="str">
        <f t="shared" si="18"/>
        <v/>
      </c>
    </row>
    <row r="695" spans="1:1" x14ac:dyDescent="0.35">
      <c r="A695" s="162" t="str">
        <f t="shared" si="18"/>
        <v/>
      </c>
    </row>
    <row r="696" spans="1:1" x14ac:dyDescent="0.35">
      <c r="A696" s="162" t="str">
        <f t="shared" si="18"/>
        <v/>
      </c>
    </row>
    <row r="697" spans="1:1" x14ac:dyDescent="0.35">
      <c r="A697" s="162" t="str">
        <f t="shared" si="18"/>
        <v/>
      </c>
    </row>
    <row r="698" spans="1:1" x14ac:dyDescent="0.35">
      <c r="A698" s="162" t="str">
        <f t="shared" si="18"/>
        <v/>
      </c>
    </row>
    <row r="699" spans="1:1" x14ac:dyDescent="0.35">
      <c r="A699" s="162" t="str">
        <f t="shared" si="18"/>
        <v/>
      </c>
    </row>
    <row r="700" spans="1:1" x14ac:dyDescent="0.35">
      <c r="A700" s="162" t="str">
        <f t="shared" si="18"/>
        <v/>
      </c>
    </row>
    <row r="701" spans="1:1" x14ac:dyDescent="0.35">
      <c r="A701" s="162" t="str">
        <f t="shared" si="18"/>
        <v/>
      </c>
    </row>
    <row r="702" spans="1:1" x14ac:dyDescent="0.35">
      <c r="A702" s="162" t="str">
        <f t="shared" si="18"/>
        <v/>
      </c>
    </row>
    <row r="703" spans="1:1" x14ac:dyDescent="0.35">
      <c r="A703" s="162" t="str">
        <f t="shared" si="18"/>
        <v/>
      </c>
    </row>
    <row r="704" spans="1:1" x14ac:dyDescent="0.35">
      <c r="A704" s="162" t="str">
        <f t="shared" si="18"/>
        <v/>
      </c>
    </row>
    <row r="705" spans="1:1" x14ac:dyDescent="0.35">
      <c r="A705" s="162" t="str">
        <f t="shared" si="18"/>
        <v/>
      </c>
    </row>
    <row r="706" spans="1:1" x14ac:dyDescent="0.35">
      <c r="A706" s="162" t="str">
        <f t="shared" si="18"/>
        <v/>
      </c>
    </row>
    <row r="707" spans="1:1" x14ac:dyDescent="0.35">
      <c r="A707" s="162" t="str">
        <f t="shared" si="18"/>
        <v/>
      </c>
    </row>
    <row r="708" spans="1:1" x14ac:dyDescent="0.35">
      <c r="A708" s="162" t="str">
        <f t="shared" si="18"/>
        <v/>
      </c>
    </row>
    <row r="709" spans="1:1" x14ac:dyDescent="0.35">
      <c r="A709" s="162" t="str">
        <f t="shared" ref="A709:A772" si="19">IF(F709="","",IF(B709="",A708,B709))</f>
        <v/>
      </c>
    </row>
    <row r="710" spans="1:1" x14ac:dyDescent="0.35">
      <c r="A710" s="162" t="str">
        <f t="shared" si="19"/>
        <v/>
      </c>
    </row>
    <row r="711" spans="1:1" x14ac:dyDescent="0.35">
      <c r="A711" s="162" t="str">
        <f t="shared" si="19"/>
        <v/>
      </c>
    </row>
    <row r="712" spans="1:1" x14ac:dyDescent="0.35">
      <c r="A712" s="162" t="str">
        <f t="shared" si="19"/>
        <v/>
      </c>
    </row>
    <row r="713" spans="1:1" x14ac:dyDescent="0.35">
      <c r="A713" s="162" t="str">
        <f t="shared" si="19"/>
        <v/>
      </c>
    </row>
    <row r="714" spans="1:1" x14ac:dyDescent="0.35">
      <c r="A714" s="162" t="str">
        <f t="shared" si="19"/>
        <v/>
      </c>
    </row>
    <row r="715" spans="1:1" x14ac:dyDescent="0.35">
      <c r="A715" s="162" t="str">
        <f t="shared" si="19"/>
        <v/>
      </c>
    </row>
    <row r="716" spans="1:1" x14ac:dyDescent="0.35">
      <c r="A716" s="162" t="str">
        <f t="shared" si="19"/>
        <v/>
      </c>
    </row>
    <row r="717" spans="1:1" x14ac:dyDescent="0.35">
      <c r="A717" s="162" t="str">
        <f t="shared" si="19"/>
        <v/>
      </c>
    </row>
    <row r="718" spans="1:1" x14ac:dyDescent="0.35">
      <c r="A718" s="162" t="str">
        <f t="shared" si="19"/>
        <v/>
      </c>
    </row>
    <row r="719" spans="1:1" x14ac:dyDescent="0.35">
      <c r="A719" s="162" t="str">
        <f t="shared" si="19"/>
        <v/>
      </c>
    </row>
    <row r="720" spans="1:1" x14ac:dyDescent="0.35">
      <c r="A720" s="162" t="str">
        <f t="shared" si="19"/>
        <v/>
      </c>
    </row>
    <row r="721" spans="1:1" x14ac:dyDescent="0.35">
      <c r="A721" s="162" t="str">
        <f t="shared" si="19"/>
        <v/>
      </c>
    </row>
    <row r="722" spans="1:1" x14ac:dyDescent="0.35">
      <c r="A722" s="162" t="str">
        <f t="shared" si="19"/>
        <v/>
      </c>
    </row>
    <row r="723" spans="1:1" x14ac:dyDescent="0.35">
      <c r="A723" s="162" t="str">
        <f t="shared" si="19"/>
        <v/>
      </c>
    </row>
    <row r="724" spans="1:1" x14ac:dyDescent="0.35">
      <c r="A724" s="162" t="str">
        <f t="shared" si="19"/>
        <v/>
      </c>
    </row>
    <row r="725" spans="1:1" x14ac:dyDescent="0.35">
      <c r="A725" s="162" t="str">
        <f t="shared" si="19"/>
        <v/>
      </c>
    </row>
    <row r="726" spans="1:1" x14ac:dyDescent="0.35">
      <c r="A726" s="162" t="str">
        <f t="shared" si="19"/>
        <v/>
      </c>
    </row>
    <row r="727" spans="1:1" x14ac:dyDescent="0.35">
      <c r="A727" s="162" t="str">
        <f t="shared" si="19"/>
        <v/>
      </c>
    </row>
    <row r="728" spans="1:1" x14ac:dyDescent="0.35">
      <c r="A728" s="162" t="str">
        <f t="shared" si="19"/>
        <v/>
      </c>
    </row>
    <row r="729" spans="1:1" x14ac:dyDescent="0.35">
      <c r="A729" s="162" t="str">
        <f t="shared" si="19"/>
        <v/>
      </c>
    </row>
    <row r="730" spans="1:1" x14ac:dyDescent="0.35">
      <c r="A730" s="162" t="str">
        <f t="shared" si="19"/>
        <v/>
      </c>
    </row>
    <row r="731" spans="1:1" x14ac:dyDescent="0.35">
      <c r="A731" s="162" t="str">
        <f t="shared" si="19"/>
        <v/>
      </c>
    </row>
    <row r="732" spans="1:1" x14ac:dyDescent="0.35">
      <c r="A732" s="162" t="str">
        <f t="shared" si="19"/>
        <v/>
      </c>
    </row>
    <row r="733" spans="1:1" x14ac:dyDescent="0.35">
      <c r="A733" s="162" t="str">
        <f t="shared" si="19"/>
        <v/>
      </c>
    </row>
    <row r="734" spans="1:1" x14ac:dyDescent="0.35">
      <c r="A734" s="162" t="str">
        <f t="shared" si="19"/>
        <v/>
      </c>
    </row>
    <row r="735" spans="1:1" x14ac:dyDescent="0.35">
      <c r="A735" s="162" t="str">
        <f t="shared" si="19"/>
        <v/>
      </c>
    </row>
    <row r="736" spans="1:1" x14ac:dyDescent="0.35">
      <c r="A736" s="162" t="str">
        <f t="shared" si="19"/>
        <v/>
      </c>
    </row>
    <row r="737" spans="1:1" x14ac:dyDescent="0.35">
      <c r="A737" s="162" t="str">
        <f t="shared" si="19"/>
        <v/>
      </c>
    </row>
    <row r="738" spans="1:1" x14ac:dyDescent="0.35">
      <c r="A738" s="162" t="str">
        <f t="shared" si="19"/>
        <v/>
      </c>
    </row>
    <row r="739" spans="1:1" x14ac:dyDescent="0.35">
      <c r="A739" s="162" t="str">
        <f t="shared" si="19"/>
        <v/>
      </c>
    </row>
    <row r="740" spans="1:1" x14ac:dyDescent="0.35">
      <c r="A740" s="162" t="str">
        <f t="shared" si="19"/>
        <v/>
      </c>
    </row>
    <row r="741" spans="1:1" x14ac:dyDescent="0.35">
      <c r="A741" s="162" t="str">
        <f t="shared" si="19"/>
        <v/>
      </c>
    </row>
    <row r="742" spans="1:1" x14ac:dyDescent="0.35">
      <c r="A742" s="162" t="str">
        <f t="shared" si="19"/>
        <v/>
      </c>
    </row>
    <row r="743" spans="1:1" x14ac:dyDescent="0.35">
      <c r="A743" s="162" t="str">
        <f t="shared" si="19"/>
        <v/>
      </c>
    </row>
    <row r="744" spans="1:1" x14ac:dyDescent="0.35">
      <c r="A744" s="162" t="str">
        <f t="shared" si="19"/>
        <v/>
      </c>
    </row>
    <row r="745" spans="1:1" x14ac:dyDescent="0.35">
      <c r="A745" s="162" t="str">
        <f t="shared" si="19"/>
        <v/>
      </c>
    </row>
    <row r="746" spans="1:1" x14ac:dyDescent="0.35">
      <c r="A746" s="162" t="str">
        <f t="shared" si="19"/>
        <v/>
      </c>
    </row>
    <row r="747" spans="1:1" x14ac:dyDescent="0.35">
      <c r="A747" s="162" t="str">
        <f t="shared" si="19"/>
        <v/>
      </c>
    </row>
    <row r="748" spans="1:1" x14ac:dyDescent="0.35">
      <c r="A748" s="162" t="str">
        <f t="shared" si="19"/>
        <v/>
      </c>
    </row>
    <row r="749" spans="1:1" x14ac:dyDescent="0.35">
      <c r="A749" s="162" t="str">
        <f t="shared" si="19"/>
        <v/>
      </c>
    </row>
    <row r="750" spans="1:1" x14ac:dyDescent="0.35">
      <c r="A750" s="162" t="str">
        <f t="shared" si="19"/>
        <v/>
      </c>
    </row>
    <row r="751" spans="1:1" x14ac:dyDescent="0.35">
      <c r="A751" s="162" t="str">
        <f t="shared" si="19"/>
        <v/>
      </c>
    </row>
    <row r="752" spans="1:1" x14ac:dyDescent="0.35">
      <c r="A752" s="162" t="str">
        <f t="shared" si="19"/>
        <v/>
      </c>
    </row>
    <row r="753" spans="1:1" x14ac:dyDescent="0.35">
      <c r="A753" s="162" t="str">
        <f t="shared" si="19"/>
        <v/>
      </c>
    </row>
    <row r="754" spans="1:1" x14ac:dyDescent="0.35">
      <c r="A754" s="162" t="str">
        <f t="shared" si="19"/>
        <v/>
      </c>
    </row>
    <row r="755" spans="1:1" x14ac:dyDescent="0.35">
      <c r="A755" s="162" t="str">
        <f t="shared" si="19"/>
        <v/>
      </c>
    </row>
    <row r="756" spans="1:1" x14ac:dyDescent="0.35">
      <c r="A756" s="162" t="str">
        <f t="shared" si="19"/>
        <v/>
      </c>
    </row>
    <row r="757" spans="1:1" x14ac:dyDescent="0.35">
      <c r="A757" s="162" t="str">
        <f t="shared" si="19"/>
        <v/>
      </c>
    </row>
    <row r="758" spans="1:1" x14ac:dyDescent="0.35">
      <c r="A758" s="162" t="str">
        <f t="shared" si="19"/>
        <v/>
      </c>
    </row>
    <row r="759" spans="1:1" x14ac:dyDescent="0.35">
      <c r="A759" s="162" t="str">
        <f t="shared" si="19"/>
        <v/>
      </c>
    </row>
    <row r="760" spans="1:1" x14ac:dyDescent="0.35">
      <c r="A760" s="162" t="str">
        <f t="shared" si="19"/>
        <v/>
      </c>
    </row>
    <row r="761" spans="1:1" x14ac:dyDescent="0.35">
      <c r="A761" s="162" t="str">
        <f t="shared" si="19"/>
        <v/>
      </c>
    </row>
    <row r="762" spans="1:1" x14ac:dyDescent="0.35">
      <c r="A762" s="162" t="str">
        <f t="shared" si="19"/>
        <v/>
      </c>
    </row>
    <row r="763" spans="1:1" x14ac:dyDescent="0.35">
      <c r="A763" s="162" t="str">
        <f t="shared" si="19"/>
        <v/>
      </c>
    </row>
    <row r="764" spans="1:1" x14ac:dyDescent="0.35">
      <c r="A764" s="162" t="str">
        <f t="shared" si="19"/>
        <v/>
      </c>
    </row>
    <row r="765" spans="1:1" x14ac:dyDescent="0.35">
      <c r="A765" s="162" t="str">
        <f t="shared" si="19"/>
        <v/>
      </c>
    </row>
    <row r="766" spans="1:1" x14ac:dyDescent="0.35">
      <c r="A766" s="162" t="str">
        <f t="shared" si="19"/>
        <v/>
      </c>
    </row>
    <row r="767" spans="1:1" x14ac:dyDescent="0.35">
      <c r="A767" s="162" t="str">
        <f t="shared" si="19"/>
        <v/>
      </c>
    </row>
    <row r="768" spans="1:1" x14ac:dyDescent="0.35">
      <c r="A768" s="162" t="str">
        <f t="shared" si="19"/>
        <v/>
      </c>
    </row>
    <row r="769" spans="1:1" x14ac:dyDescent="0.35">
      <c r="A769" s="162" t="str">
        <f t="shared" si="19"/>
        <v/>
      </c>
    </row>
    <row r="770" spans="1:1" x14ac:dyDescent="0.35">
      <c r="A770" s="162" t="str">
        <f t="shared" si="19"/>
        <v/>
      </c>
    </row>
    <row r="771" spans="1:1" x14ac:dyDescent="0.35">
      <c r="A771" s="162" t="str">
        <f t="shared" si="19"/>
        <v/>
      </c>
    </row>
    <row r="772" spans="1:1" x14ac:dyDescent="0.35">
      <c r="A772" s="162" t="str">
        <f t="shared" si="19"/>
        <v/>
      </c>
    </row>
    <row r="773" spans="1:1" x14ac:dyDescent="0.35">
      <c r="A773" s="162" t="str">
        <f t="shared" ref="A773:A836" si="20">IF(F773="","",IF(B773="",A772,B773))</f>
        <v/>
      </c>
    </row>
    <row r="774" spans="1:1" x14ac:dyDescent="0.35">
      <c r="A774" s="162" t="str">
        <f t="shared" si="20"/>
        <v/>
      </c>
    </row>
    <row r="775" spans="1:1" x14ac:dyDescent="0.35">
      <c r="A775" s="162" t="str">
        <f t="shared" si="20"/>
        <v/>
      </c>
    </row>
    <row r="776" spans="1:1" x14ac:dyDescent="0.35">
      <c r="A776" s="162" t="str">
        <f t="shared" si="20"/>
        <v/>
      </c>
    </row>
    <row r="777" spans="1:1" x14ac:dyDescent="0.35">
      <c r="A777" s="162" t="str">
        <f t="shared" si="20"/>
        <v/>
      </c>
    </row>
    <row r="778" spans="1:1" x14ac:dyDescent="0.35">
      <c r="A778" s="162" t="str">
        <f t="shared" si="20"/>
        <v/>
      </c>
    </row>
    <row r="779" spans="1:1" x14ac:dyDescent="0.35">
      <c r="A779" s="162" t="str">
        <f t="shared" si="20"/>
        <v/>
      </c>
    </row>
    <row r="780" spans="1:1" x14ac:dyDescent="0.35">
      <c r="A780" s="162" t="str">
        <f t="shared" si="20"/>
        <v/>
      </c>
    </row>
    <row r="781" spans="1:1" x14ac:dyDescent="0.35">
      <c r="A781" s="162" t="str">
        <f t="shared" si="20"/>
        <v/>
      </c>
    </row>
    <row r="782" spans="1:1" x14ac:dyDescent="0.35">
      <c r="A782" s="162" t="str">
        <f t="shared" si="20"/>
        <v/>
      </c>
    </row>
    <row r="783" spans="1:1" x14ac:dyDescent="0.35">
      <c r="A783" s="162" t="str">
        <f t="shared" si="20"/>
        <v/>
      </c>
    </row>
    <row r="784" spans="1:1" x14ac:dyDescent="0.35">
      <c r="A784" s="162" t="str">
        <f t="shared" si="20"/>
        <v/>
      </c>
    </row>
    <row r="785" spans="1:1" x14ac:dyDescent="0.35">
      <c r="A785" s="162" t="str">
        <f t="shared" si="20"/>
        <v/>
      </c>
    </row>
    <row r="786" spans="1:1" x14ac:dyDescent="0.35">
      <c r="A786" s="162" t="str">
        <f t="shared" si="20"/>
        <v/>
      </c>
    </row>
    <row r="787" spans="1:1" x14ac:dyDescent="0.35">
      <c r="A787" s="162" t="str">
        <f t="shared" si="20"/>
        <v/>
      </c>
    </row>
    <row r="788" spans="1:1" x14ac:dyDescent="0.35">
      <c r="A788" s="162" t="str">
        <f t="shared" si="20"/>
        <v/>
      </c>
    </row>
    <row r="789" spans="1:1" x14ac:dyDescent="0.35">
      <c r="A789" s="162" t="str">
        <f t="shared" si="20"/>
        <v/>
      </c>
    </row>
    <row r="790" spans="1:1" x14ac:dyDescent="0.35">
      <c r="A790" s="162" t="str">
        <f t="shared" si="20"/>
        <v/>
      </c>
    </row>
    <row r="791" spans="1:1" x14ac:dyDescent="0.35">
      <c r="A791" s="162" t="str">
        <f t="shared" si="20"/>
        <v/>
      </c>
    </row>
    <row r="792" spans="1:1" x14ac:dyDescent="0.35">
      <c r="A792" s="162" t="str">
        <f t="shared" si="20"/>
        <v/>
      </c>
    </row>
    <row r="793" spans="1:1" x14ac:dyDescent="0.35">
      <c r="A793" s="162" t="str">
        <f t="shared" si="20"/>
        <v/>
      </c>
    </row>
    <row r="794" spans="1:1" x14ac:dyDescent="0.35">
      <c r="A794" s="162" t="str">
        <f t="shared" si="20"/>
        <v/>
      </c>
    </row>
    <row r="795" spans="1:1" x14ac:dyDescent="0.35">
      <c r="A795" s="162" t="str">
        <f t="shared" si="20"/>
        <v/>
      </c>
    </row>
    <row r="796" spans="1:1" x14ac:dyDescent="0.35">
      <c r="A796" s="162" t="str">
        <f t="shared" si="20"/>
        <v/>
      </c>
    </row>
    <row r="797" spans="1:1" x14ac:dyDescent="0.35">
      <c r="A797" s="162" t="str">
        <f t="shared" si="20"/>
        <v/>
      </c>
    </row>
    <row r="798" spans="1:1" x14ac:dyDescent="0.35">
      <c r="A798" s="162" t="str">
        <f t="shared" si="20"/>
        <v/>
      </c>
    </row>
    <row r="799" spans="1:1" x14ac:dyDescent="0.35">
      <c r="A799" s="162" t="str">
        <f t="shared" si="20"/>
        <v/>
      </c>
    </row>
    <row r="800" spans="1:1" x14ac:dyDescent="0.35">
      <c r="A800" s="162" t="str">
        <f t="shared" si="20"/>
        <v/>
      </c>
    </row>
    <row r="801" spans="1:1" x14ac:dyDescent="0.35">
      <c r="A801" s="162" t="str">
        <f t="shared" si="20"/>
        <v/>
      </c>
    </row>
    <row r="802" spans="1:1" x14ac:dyDescent="0.35">
      <c r="A802" s="162" t="str">
        <f t="shared" si="20"/>
        <v/>
      </c>
    </row>
    <row r="803" spans="1:1" x14ac:dyDescent="0.35">
      <c r="A803" s="162" t="str">
        <f t="shared" si="20"/>
        <v/>
      </c>
    </row>
    <row r="804" spans="1:1" x14ac:dyDescent="0.35">
      <c r="A804" s="162" t="str">
        <f t="shared" si="20"/>
        <v/>
      </c>
    </row>
    <row r="805" spans="1:1" x14ac:dyDescent="0.35">
      <c r="A805" s="162" t="str">
        <f t="shared" si="20"/>
        <v/>
      </c>
    </row>
    <row r="806" spans="1:1" x14ac:dyDescent="0.35">
      <c r="A806" s="162" t="str">
        <f t="shared" si="20"/>
        <v/>
      </c>
    </row>
    <row r="807" spans="1:1" x14ac:dyDescent="0.35">
      <c r="A807" s="162" t="str">
        <f t="shared" si="20"/>
        <v/>
      </c>
    </row>
    <row r="808" spans="1:1" x14ac:dyDescent="0.35">
      <c r="A808" s="162" t="str">
        <f t="shared" si="20"/>
        <v/>
      </c>
    </row>
    <row r="809" spans="1:1" x14ac:dyDescent="0.35">
      <c r="A809" s="162" t="str">
        <f t="shared" si="20"/>
        <v/>
      </c>
    </row>
    <row r="810" spans="1:1" x14ac:dyDescent="0.35">
      <c r="A810" s="162" t="str">
        <f t="shared" si="20"/>
        <v/>
      </c>
    </row>
    <row r="811" spans="1:1" x14ac:dyDescent="0.35">
      <c r="A811" s="162" t="str">
        <f t="shared" si="20"/>
        <v/>
      </c>
    </row>
    <row r="812" spans="1:1" x14ac:dyDescent="0.35">
      <c r="A812" s="162" t="str">
        <f t="shared" si="20"/>
        <v/>
      </c>
    </row>
    <row r="813" spans="1:1" x14ac:dyDescent="0.35">
      <c r="A813" s="162" t="str">
        <f t="shared" si="20"/>
        <v/>
      </c>
    </row>
    <row r="814" spans="1:1" x14ac:dyDescent="0.35">
      <c r="A814" s="162" t="str">
        <f t="shared" si="20"/>
        <v/>
      </c>
    </row>
    <row r="815" spans="1:1" x14ac:dyDescent="0.35">
      <c r="A815" s="162" t="str">
        <f t="shared" si="20"/>
        <v/>
      </c>
    </row>
    <row r="816" spans="1:1" x14ac:dyDescent="0.35">
      <c r="A816" s="162" t="str">
        <f t="shared" si="20"/>
        <v/>
      </c>
    </row>
    <row r="817" spans="1:1" x14ac:dyDescent="0.35">
      <c r="A817" s="162" t="str">
        <f t="shared" si="20"/>
        <v/>
      </c>
    </row>
    <row r="818" spans="1:1" x14ac:dyDescent="0.35">
      <c r="A818" s="162" t="str">
        <f t="shared" si="20"/>
        <v/>
      </c>
    </row>
    <row r="819" spans="1:1" x14ac:dyDescent="0.35">
      <c r="A819" s="162" t="str">
        <f t="shared" si="20"/>
        <v/>
      </c>
    </row>
    <row r="820" spans="1:1" x14ac:dyDescent="0.35">
      <c r="A820" s="162" t="str">
        <f t="shared" si="20"/>
        <v/>
      </c>
    </row>
    <row r="821" spans="1:1" x14ac:dyDescent="0.35">
      <c r="A821" s="162" t="str">
        <f t="shared" si="20"/>
        <v/>
      </c>
    </row>
    <row r="822" spans="1:1" x14ac:dyDescent="0.35">
      <c r="A822" s="162" t="str">
        <f t="shared" si="20"/>
        <v/>
      </c>
    </row>
    <row r="823" spans="1:1" x14ac:dyDescent="0.35">
      <c r="A823" s="162" t="str">
        <f t="shared" si="20"/>
        <v/>
      </c>
    </row>
    <row r="824" spans="1:1" x14ac:dyDescent="0.35">
      <c r="A824" s="162" t="str">
        <f t="shared" si="20"/>
        <v/>
      </c>
    </row>
    <row r="825" spans="1:1" x14ac:dyDescent="0.35">
      <c r="A825" s="162" t="str">
        <f t="shared" si="20"/>
        <v/>
      </c>
    </row>
    <row r="826" spans="1:1" x14ac:dyDescent="0.35">
      <c r="A826" s="162" t="str">
        <f t="shared" si="20"/>
        <v/>
      </c>
    </row>
    <row r="827" spans="1:1" x14ac:dyDescent="0.35">
      <c r="A827" s="162" t="str">
        <f t="shared" si="20"/>
        <v/>
      </c>
    </row>
    <row r="828" spans="1:1" x14ac:dyDescent="0.35">
      <c r="A828" s="162" t="str">
        <f t="shared" si="20"/>
        <v/>
      </c>
    </row>
    <row r="829" spans="1:1" x14ac:dyDescent="0.35">
      <c r="A829" s="162" t="str">
        <f t="shared" si="20"/>
        <v/>
      </c>
    </row>
    <row r="830" spans="1:1" x14ac:dyDescent="0.35">
      <c r="A830" s="162" t="str">
        <f t="shared" si="20"/>
        <v/>
      </c>
    </row>
    <row r="831" spans="1:1" x14ac:dyDescent="0.35">
      <c r="A831" s="162" t="str">
        <f t="shared" si="20"/>
        <v/>
      </c>
    </row>
    <row r="832" spans="1:1" x14ac:dyDescent="0.35">
      <c r="A832" s="162" t="str">
        <f t="shared" si="20"/>
        <v/>
      </c>
    </row>
    <row r="833" spans="1:1" x14ac:dyDescent="0.35">
      <c r="A833" s="162" t="str">
        <f t="shared" si="20"/>
        <v/>
      </c>
    </row>
    <row r="834" spans="1:1" x14ac:dyDescent="0.35">
      <c r="A834" s="162" t="str">
        <f t="shared" si="20"/>
        <v/>
      </c>
    </row>
    <row r="835" spans="1:1" x14ac:dyDescent="0.35">
      <c r="A835" s="162" t="str">
        <f t="shared" si="20"/>
        <v/>
      </c>
    </row>
    <row r="836" spans="1:1" x14ac:dyDescent="0.35">
      <c r="A836" s="162" t="str">
        <f t="shared" si="20"/>
        <v/>
      </c>
    </row>
    <row r="837" spans="1:1" x14ac:dyDescent="0.35">
      <c r="A837" s="162" t="str">
        <f t="shared" ref="A837:A900" si="21">IF(F837="","",IF(B837="",A836,B837))</f>
        <v/>
      </c>
    </row>
    <row r="838" spans="1:1" x14ac:dyDescent="0.35">
      <c r="A838" s="162" t="str">
        <f t="shared" si="21"/>
        <v/>
      </c>
    </row>
    <row r="839" spans="1:1" x14ac:dyDescent="0.35">
      <c r="A839" s="162" t="str">
        <f t="shared" si="21"/>
        <v/>
      </c>
    </row>
    <row r="840" spans="1:1" x14ac:dyDescent="0.35">
      <c r="A840" s="162" t="str">
        <f t="shared" si="21"/>
        <v/>
      </c>
    </row>
    <row r="841" spans="1:1" x14ac:dyDescent="0.35">
      <c r="A841" s="162" t="str">
        <f t="shared" si="21"/>
        <v/>
      </c>
    </row>
    <row r="842" spans="1:1" x14ac:dyDescent="0.35">
      <c r="A842" s="162" t="str">
        <f t="shared" si="21"/>
        <v/>
      </c>
    </row>
    <row r="843" spans="1:1" x14ac:dyDescent="0.35">
      <c r="A843" s="162" t="str">
        <f t="shared" si="21"/>
        <v/>
      </c>
    </row>
    <row r="844" spans="1:1" x14ac:dyDescent="0.35">
      <c r="A844" s="162" t="str">
        <f t="shared" si="21"/>
        <v/>
      </c>
    </row>
    <row r="845" spans="1:1" x14ac:dyDescent="0.35">
      <c r="A845" s="162" t="str">
        <f t="shared" si="21"/>
        <v/>
      </c>
    </row>
    <row r="846" spans="1:1" x14ac:dyDescent="0.35">
      <c r="A846" s="162" t="str">
        <f t="shared" si="21"/>
        <v/>
      </c>
    </row>
    <row r="847" spans="1:1" x14ac:dyDescent="0.35">
      <c r="A847" s="162" t="str">
        <f t="shared" si="21"/>
        <v/>
      </c>
    </row>
    <row r="848" spans="1:1" x14ac:dyDescent="0.35">
      <c r="A848" s="162" t="str">
        <f t="shared" si="21"/>
        <v/>
      </c>
    </row>
    <row r="849" spans="1:1" x14ac:dyDescent="0.35">
      <c r="A849" s="162" t="str">
        <f t="shared" si="21"/>
        <v/>
      </c>
    </row>
    <row r="850" spans="1:1" x14ac:dyDescent="0.35">
      <c r="A850" s="162" t="str">
        <f t="shared" si="21"/>
        <v/>
      </c>
    </row>
    <row r="851" spans="1:1" x14ac:dyDescent="0.35">
      <c r="A851" s="162" t="str">
        <f t="shared" si="21"/>
        <v/>
      </c>
    </row>
    <row r="852" spans="1:1" x14ac:dyDescent="0.35">
      <c r="A852" s="162" t="str">
        <f t="shared" si="21"/>
        <v/>
      </c>
    </row>
    <row r="853" spans="1:1" x14ac:dyDescent="0.35">
      <c r="A853" s="162" t="str">
        <f t="shared" si="21"/>
        <v/>
      </c>
    </row>
    <row r="854" spans="1:1" x14ac:dyDescent="0.35">
      <c r="A854" s="162" t="str">
        <f t="shared" si="21"/>
        <v/>
      </c>
    </row>
    <row r="855" spans="1:1" x14ac:dyDescent="0.35">
      <c r="A855" s="162" t="str">
        <f t="shared" si="21"/>
        <v/>
      </c>
    </row>
    <row r="856" spans="1:1" x14ac:dyDescent="0.35">
      <c r="A856" s="162" t="str">
        <f t="shared" si="21"/>
        <v/>
      </c>
    </row>
    <row r="857" spans="1:1" x14ac:dyDescent="0.35">
      <c r="A857" s="162" t="str">
        <f t="shared" si="21"/>
        <v/>
      </c>
    </row>
    <row r="858" spans="1:1" x14ac:dyDescent="0.35">
      <c r="A858" s="162" t="str">
        <f t="shared" si="21"/>
        <v/>
      </c>
    </row>
    <row r="859" spans="1:1" x14ac:dyDescent="0.35">
      <c r="A859" s="162" t="str">
        <f t="shared" si="21"/>
        <v/>
      </c>
    </row>
    <row r="860" spans="1:1" x14ac:dyDescent="0.35">
      <c r="A860" s="162" t="str">
        <f t="shared" si="21"/>
        <v/>
      </c>
    </row>
    <row r="861" spans="1:1" x14ac:dyDescent="0.35">
      <c r="A861" s="162" t="str">
        <f t="shared" si="21"/>
        <v/>
      </c>
    </row>
    <row r="862" spans="1:1" x14ac:dyDescent="0.35">
      <c r="A862" s="162" t="str">
        <f t="shared" si="21"/>
        <v/>
      </c>
    </row>
    <row r="863" spans="1:1" x14ac:dyDescent="0.35">
      <c r="A863" s="162" t="str">
        <f t="shared" si="21"/>
        <v/>
      </c>
    </row>
    <row r="864" spans="1:1" x14ac:dyDescent="0.35">
      <c r="A864" s="162" t="str">
        <f t="shared" si="21"/>
        <v/>
      </c>
    </row>
    <row r="865" spans="1:1" x14ac:dyDescent="0.35">
      <c r="A865" s="162" t="str">
        <f t="shared" si="21"/>
        <v/>
      </c>
    </row>
    <row r="866" spans="1:1" x14ac:dyDescent="0.35">
      <c r="A866" s="162" t="str">
        <f t="shared" si="21"/>
        <v/>
      </c>
    </row>
    <row r="867" spans="1:1" x14ac:dyDescent="0.35">
      <c r="A867" s="162" t="str">
        <f t="shared" si="21"/>
        <v/>
      </c>
    </row>
    <row r="868" spans="1:1" x14ac:dyDescent="0.35">
      <c r="A868" s="162" t="str">
        <f t="shared" si="21"/>
        <v/>
      </c>
    </row>
    <row r="869" spans="1:1" x14ac:dyDescent="0.35">
      <c r="A869" s="162" t="str">
        <f t="shared" si="21"/>
        <v/>
      </c>
    </row>
    <row r="870" spans="1:1" x14ac:dyDescent="0.35">
      <c r="A870" s="162" t="str">
        <f t="shared" si="21"/>
        <v/>
      </c>
    </row>
    <row r="871" spans="1:1" x14ac:dyDescent="0.35">
      <c r="A871" s="162" t="str">
        <f t="shared" si="21"/>
        <v/>
      </c>
    </row>
    <row r="872" spans="1:1" x14ac:dyDescent="0.35">
      <c r="A872" s="162" t="str">
        <f t="shared" si="21"/>
        <v/>
      </c>
    </row>
    <row r="873" spans="1:1" x14ac:dyDescent="0.35">
      <c r="A873" s="162" t="str">
        <f t="shared" si="21"/>
        <v/>
      </c>
    </row>
    <row r="874" spans="1:1" x14ac:dyDescent="0.35">
      <c r="A874" s="162" t="str">
        <f t="shared" si="21"/>
        <v/>
      </c>
    </row>
    <row r="875" spans="1:1" x14ac:dyDescent="0.35">
      <c r="A875" s="162" t="str">
        <f t="shared" si="21"/>
        <v/>
      </c>
    </row>
    <row r="876" spans="1:1" x14ac:dyDescent="0.35">
      <c r="A876" s="162" t="str">
        <f t="shared" si="21"/>
        <v/>
      </c>
    </row>
    <row r="877" spans="1:1" x14ac:dyDescent="0.35">
      <c r="A877" s="162" t="str">
        <f t="shared" si="21"/>
        <v/>
      </c>
    </row>
    <row r="878" spans="1:1" x14ac:dyDescent="0.35">
      <c r="A878" s="162" t="str">
        <f t="shared" si="21"/>
        <v/>
      </c>
    </row>
    <row r="879" spans="1:1" x14ac:dyDescent="0.35">
      <c r="A879" s="162" t="str">
        <f t="shared" si="21"/>
        <v/>
      </c>
    </row>
    <row r="880" spans="1:1" x14ac:dyDescent="0.35">
      <c r="A880" s="162" t="str">
        <f t="shared" si="21"/>
        <v/>
      </c>
    </row>
    <row r="881" spans="1:1" x14ac:dyDescent="0.35">
      <c r="A881" s="162" t="str">
        <f t="shared" si="21"/>
        <v/>
      </c>
    </row>
    <row r="882" spans="1:1" x14ac:dyDescent="0.35">
      <c r="A882" s="162" t="str">
        <f t="shared" si="21"/>
        <v/>
      </c>
    </row>
    <row r="883" spans="1:1" x14ac:dyDescent="0.35">
      <c r="A883" s="162" t="str">
        <f t="shared" si="21"/>
        <v/>
      </c>
    </row>
    <row r="884" spans="1:1" x14ac:dyDescent="0.35">
      <c r="A884" s="162" t="str">
        <f t="shared" si="21"/>
        <v/>
      </c>
    </row>
    <row r="885" spans="1:1" x14ac:dyDescent="0.35">
      <c r="A885" s="162" t="str">
        <f t="shared" si="21"/>
        <v/>
      </c>
    </row>
    <row r="886" spans="1:1" x14ac:dyDescent="0.35">
      <c r="A886" s="162" t="str">
        <f t="shared" si="21"/>
        <v/>
      </c>
    </row>
    <row r="887" spans="1:1" x14ac:dyDescent="0.35">
      <c r="A887" s="162" t="str">
        <f t="shared" si="21"/>
        <v/>
      </c>
    </row>
    <row r="888" spans="1:1" x14ac:dyDescent="0.35">
      <c r="A888" s="162" t="str">
        <f t="shared" si="21"/>
        <v/>
      </c>
    </row>
    <row r="889" spans="1:1" x14ac:dyDescent="0.35">
      <c r="A889" s="162" t="str">
        <f t="shared" si="21"/>
        <v/>
      </c>
    </row>
    <row r="890" spans="1:1" x14ac:dyDescent="0.35">
      <c r="A890" s="162" t="str">
        <f t="shared" si="21"/>
        <v/>
      </c>
    </row>
    <row r="891" spans="1:1" x14ac:dyDescent="0.35">
      <c r="A891" s="162" t="str">
        <f t="shared" si="21"/>
        <v/>
      </c>
    </row>
    <row r="892" spans="1:1" x14ac:dyDescent="0.35">
      <c r="A892" s="162" t="str">
        <f t="shared" si="21"/>
        <v/>
      </c>
    </row>
    <row r="893" spans="1:1" x14ac:dyDescent="0.35">
      <c r="A893" s="162" t="str">
        <f t="shared" si="21"/>
        <v/>
      </c>
    </row>
    <row r="894" spans="1:1" x14ac:dyDescent="0.35">
      <c r="A894" s="162" t="str">
        <f t="shared" si="21"/>
        <v/>
      </c>
    </row>
    <row r="895" spans="1:1" x14ac:dyDescent="0.35">
      <c r="A895" s="162" t="str">
        <f t="shared" si="21"/>
        <v/>
      </c>
    </row>
    <row r="896" spans="1:1" x14ac:dyDescent="0.35">
      <c r="A896" s="162" t="str">
        <f t="shared" si="21"/>
        <v/>
      </c>
    </row>
    <row r="897" spans="1:1" x14ac:dyDescent="0.35">
      <c r="A897" s="162" t="str">
        <f t="shared" si="21"/>
        <v/>
      </c>
    </row>
    <row r="898" spans="1:1" x14ac:dyDescent="0.35">
      <c r="A898" s="162" t="str">
        <f t="shared" si="21"/>
        <v/>
      </c>
    </row>
    <row r="899" spans="1:1" x14ac:dyDescent="0.35">
      <c r="A899" s="162" t="str">
        <f t="shared" si="21"/>
        <v/>
      </c>
    </row>
    <row r="900" spans="1:1" x14ac:dyDescent="0.35">
      <c r="A900" s="162" t="str">
        <f t="shared" si="21"/>
        <v/>
      </c>
    </row>
    <row r="901" spans="1:1" x14ac:dyDescent="0.35">
      <c r="A901" s="162" t="str">
        <f t="shared" ref="A901:A964" si="22">IF(F901="","",IF(B901="",A900,B901))</f>
        <v/>
      </c>
    </row>
    <row r="902" spans="1:1" x14ac:dyDescent="0.35">
      <c r="A902" s="162" t="str">
        <f t="shared" si="22"/>
        <v/>
      </c>
    </row>
    <row r="903" spans="1:1" x14ac:dyDescent="0.35">
      <c r="A903" s="162" t="str">
        <f t="shared" si="22"/>
        <v/>
      </c>
    </row>
    <row r="904" spans="1:1" x14ac:dyDescent="0.35">
      <c r="A904" s="162" t="str">
        <f t="shared" si="22"/>
        <v/>
      </c>
    </row>
    <row r="905" spans="1:1" x14ac:dyDescent="0.35">
      <c r="A905" s="162" t="str">
        <f t="shared" si="22"/>
        <v/>
      </c>
    </row>
    <row r="906" spans="1:1" x14ac:dyDescent="0.35">
      <c r="A906" s="162" t="str">
        <f t="shared" si="22"/>
        <v/>
      </c>
    </row>
    <row r="907" spans="1:1" x14ac:dyDescent="0.35">
      <c r="A907" s="162" t="str">
        <f t="shared" si="22"/>
        <v/>
      </c>
    </row>
    <row r="908" spans="1:1" x14ac:dyDescent="0.35">
      <c r="A908" s="162" t="str">
        <f t="shared" si="22"/>
        <v/>
      </c>
    </row>
    <row r="909" spans="1:1" x14ac:dyDescent="0.35">
      <c r="A909" s="162" t="str">
        <f t="shared" si="22"/>
        <v/>
      </c>
    </row>
    <row r="910" spans="1:1" x14ac:dyDescent="0.35">
      <c r="A910" s="162" t="str">
        <f t="shared" si="22"/>
        <v/>
      </c>
    </row>
    <row r="911" spans="1:1" x14ac:dyDescent="0.35">
      <c r="A911" s="162" t="str">
        <f t="shared" si="22"/>
        <v/>
      </c>
    </row>
    <row r="912" spans="1:1" x14ac:dyDescent="0.35">
      <c r="A912" s="162" t="str">
        <f t="shared" si="22"/>
        <v/>
      </c>
    </row>
    <row r="913" spans="1:1" x14ac:dyDescent="0.35">
      <c r="A913" s="162" t="str">
        <f t="shared" si="22"/>
        <v/>
      </c>
    </row>
    <row r="914" spans="1:1" x14ac:dyDescent="0.35">
      <c r="A914" s="162" t="str">
        <f t="shared" si="22"/>
        <v/>
      </c>
    </row>
    <row r="915" spans="1:1" x14ac:dyDescent="0.35">
      <c r="A915" s="162" t="str">
        <f t="shared" si="22"/>
        <v/>
      </c>
    </row>
    <row r="916" spans="1:1" x14ac:dyDescent="0.35">
      <c r="A916" s="162" t="str">
        <f t="shared" si="22"/>
        <v/>
      </c>
    </row>
    <row r="917" spans="1:1" x14ac:dyDescent="0.35">
      <c r="A917" s="162" t="str">
        <f t="shared" si="22"/>
        <v/>
      </c>
    </row>
    <row r="918" spans="1:1" x14ac:dyDescent="0.35">
      <c r="A918" s="162" t="str">
        <f t="shared" si="22"/>
        <v/>
      </c>
    </row>
    <row r="919" spans="1:1" x14ac:dyDescent="0.35">
      <c r="A919" s="162" t="str">
        <f t="shared" si="22"/>
        <v/>
      </c>
    </row>
    <row r="920" spans="1:1" x14ac:dyDescent="0.35">
      <c r="A920" s="162" t="str">
        <f t="shared" si="22"/>
        <v/>
      </c>
    </row>
    <row r="921" spans="1:1" x14ac:dyDescent="0.35">
      <c r="A921" s="162" t="str">
        <f t="shared" si="22"/>
        <v/>
      </c>
    </row>
    <row r="922" spans="1:1" x14ac:dyDescent="0.35">
      <c r="A922" s="162" t="str">
        <f t="shared" si="22"/>
        <v/>
      </c>
    </row>
    <row r="923" spans="1:1" x14ac:dyDescent="0.35">
      <c r="A923" s="162" t="str">
        <f t="shared" si="22"/>
        <v/>
      </c>
    </row>
    <row r="924" spans="1:1" x14ac:dyDescent="0.35">
      <c r="A924" s="162" t="str">
        <f t="shared" si="22"/>
        <v/>
      </c>
    </row>
    <row r="925" spans="1:1" x14ac:dyDescent="0.35">
      <c r="A925" s="162" t="str">
        <f t="shared" si="22"/>
        <v/>
      </c>
    </row>
    <row r="926" spans="1:1" x14ac:dyDescent="0.35">
      <c r="A926" s="162" t="str">
        <f t="shared" si="22"/>
        <v/>
      </c>
    </row>
    <row r="927" spans="1:1" x14ac:dyDescent="0.35">
      <c r="A927" s="162" t="str">
        <f t="shared" si="22"/>
        <v/>
      </c>
    </row>
    <row r="928" spans="1:1" x14ac:dyDescent="0.35">
      <c r="A928" s="162" t="str">
        <f t="shared" si="22"/>
        <v/>
      </c>
    </row>
    <row r="929" spans="1:1" x14ac:dyDescent="0.35">
      <c r="A929" s="162" t="str">
        <f t="shared" si="22"/>
        <v/>
      </c>
    </row>
    <row r="930" spans="1:1" x14ac:dyDescent="0.35">
      <c r="A930" s="162" t="str">
        <f t="shared" si="22"/>
        <v/>
      </c>
    </row>
    <row r="931" spans="1:1" x14ac:dyDescent="0.35">
      <c r="A931" s="162" t="str">
        <f t="shared" si="22"/>
        <v/>
      </c>
    </row>
    <row r="932" spans="1:1" x14ac:dyDescent="0.35">
      <c r="A932" s="162" t="str">
        <f t="shared" si="22"/>
        <v/>
      </c>
    </row>
    <row r="933" spans="1:1" x14ac:dyDescent="0.35">
      <c r="A933" s="162" t="str">
        <f t="shared" si="22"/>
        <v/>
      </c>
    </row>
    <row r="934" spans="1:1" x14ac:dyDescent="0.35">
      <c r="A934" s="162" t="str">
        <f t="shared" si="22"/>
        <v/>
      </c>
    </row>
    <row r="935" spans="1:1" x14ac:dyDescent="0.35">
      <c r="A935" s="162" t="str">
        <f t="shared" si="22"/>
        <v/>
      </c>
    </row>
    <row r="936" spans="1:1" x14ac:dyDescent="0.35">
      <c r="A936" s="162" t="str">
        <f t="shared" si="22"/>
        <v/>
      </c>
    </row>
    <row r="937" spans="1:1" x14ac:dyDescent="0.35">
      <c r="A937" s="162" t="str">
        <f t="shared" si="22"/>
        <v/>
      </c>
    </row>
    <row r="938" spans="1:1" x14ac:dyDescent="0.35">
      <c r="A938" s="162" t="str">
        <f t="shared" si="22"/>
        <v/>
      </c>
    </row>
    <row r="939" spans="1:1" x14ac:dyDescent="0.35">
      <c r="A939" s="162" t="str">
        <f t="shared" si="22"/>
        <v/>
      </c>
    </row>
    <row r="940" spans="1:1" x14ac:dyDescent="0.35">
      <c r="A940" s="162" t="str">
        <f t="shared" si="22"/>
        <v/>
      </c>
    </row>
    <row r="941" spans="1:1" x14ac:dyDescent="0.35">
      <c r="A941" s="162" t="str">
        <f t="shared" si="22"/>
        <v/>
      </c>
    </row>
    <row r="942" spans="1:1" x14ac:dyDescent="0.35">
      <c r="A942" s="162" t="str">
        <f t="shared" si="22"/>
        <v/>
      </c>
    </row>
    <row r="943" spans="1:1" x14ac:dyDescent="0.35">
      <c r="A943" s="162" t="str">
        <f t="shared" si="22"/>
        <v/>
      </c>
    </row>
    <row r="944" spans="1:1" x14ac:dyDescent="0.35">
      <c r="A944" s="162" t="str">
        <f t="shared" si="22"/>
        <v/>
      </c>
    </row>
    <row r="945" spans="1:1" x14ac:dyDescent="0.35">
      <c r="A945" s="162" t="str">
        <f t="shared" si="22"/>
        <v/>
      </c>
    </row>
    <row r="946" spans="1:1" x14ac:dyDescent="0.35">
      <c r="A946" s="162" t="str">
        <f t="shared" si="22"/>
        <v/>
      </c>
    </row>
    <row r="947" spans="1:1" x14ac:dyDescent="0.35">
      <c r="A947" s="162" t="str">
        <f t="shared" si="22"/>
        <v/>
      </c>
    </row>
    <row r="948" spans="1:1" x14ac:dyDescent="0.35">
      <c r="A948" s="162" t="str">
        <f t="shared" si="22"/>
        <v/>
      </c>
    </row>
    <row r="949" spans="1:1" x14ac:dyDescent="0.35">
      <c r="A949" s="162" t="str">
        <f t="shared" si="22"/>
        <v/>
      </c>
    </row>
    <row r="950" spans="1:1" x14ac:dyDescent="0.35">
      <c r="A950" s="162" t="str">
        <f t="shared" si="22"/>
        <v/>
      </c>
    </row>
    <row r="951" spans="1:1" x14ac:dyDescent="0.35">
      <c r="A951" s="162" t="str">
        <f t="shared" si="22"/>
        <v/>
      </c>
    </row>
    <row r="952" spans="1:1" x14ac:dyDescent="0.35">
      <c r="A952" s="162" t="str">
        <f t="shared" si="22"/>
        <v/>
      </c>
    </row>
    <row r="953" spans="1:1" x14ac:dyDescent="0.35">
      <c r="A953" s="162" t="str">
        <f t="shared" si="22"/>
        <v/>
      </c>
    </row>
    <row r="954" spans="1:1" x14ac:dyDescent="0.35">
      <c r="A954" s="162" t="str">
        <f t="shared" si="22"/>
        <v/>
      </c>
    </row>
    <row r="955" spans="1:1" x14ac:dyDescent="0.35">
      <c r="A955" s="162" t="str">
        <f t="shared" si="22"/>
        <v/>
      </c>
    </row>
    <row r="956" spans="1:1" x14ac:dyDescent="0.35">
      <c r="A956" s="162" t="str">
        <f t="shared" si="22"/>
        <v/>
      </c>
    </row>
    <row r="957" spans="1:1" x14ac:dyDescent="0.35">
      <c r="A957" s="162" t="str">
        <f t="shared" si="22"/>
        <v/>
      </c>
    </row>
    <row r="958" spans="1:1" x14ac:dyDescent="0.35">
      <c r="A958" s="162" t="str">
        <f t="shared" si="22"/>
        <v/>
      </c>
    </row>
    <row r="959" spans="1:1" x14ac:dyDescent="0.35">
      <c r="A959" s="162" t="str">
        <f t="shared" si="22"/>
        <v/>
      </c>
    </row>
    <row r="960" spans="1:1" x14ac:dyDescent="0.35">
      <c r="A960" s="162" t="str">
        <f t="shared" si="22"/>
        <v/>
      </c>
    </row>
    <row r="961" spans="1:1" x14ac:dyDescent="0.35">
      <c r="A961" s="162" t="str">
        <f t="shared" si="22"/>
        <v/>
      </c>
    </row>
    <row r="962" spans="1:1" x14ac:dyDescent="0.35">
      <c r="A962" s="162" t="str">
        <f t="shared" si="22"/>
        <v/>
      </c>
    </row>
    <row r="963" spans="1:1" x14ac:dyDescent="0.35">
      <c r="A963" s="162" t="str">
        <f t="shared" si="22"/>
        <v/>
      </c>
    </row>
    <row r="964" spans="1:1" x14ac:dyDescent="0.35">
      <c r="A964" s="162" t="str">
        <f t="shared" si="22"/>
        <v/>
      </c>
    </row>
    <row r="965" spans="1:1" x14ac:dyDescent="0.35">
      <c r="A965" s="162" t="str">
        <f t="shared" ref="A965:A1028" si="23">IF(F965="","",IF(B965="",A964,B965))</f>
        <v/>
      </c>
    </row>
    <row r="966" spans="1:1" x14ac:dyDescent="0.35">
      <c r="A966" s="162" t="str">
        <f t="shared" si="23"/>
        <v/>
      </c>
    </row>
    <row r="967" spans="1:1" x14ac:dyDescent="0.35">
      <c r="A967" s="162" t="str">
        <f t="shared" si="23"/>
        <v/>
      </c>
    </row>
    <row r="968" spans="1:1" x14ac:dyDescent="0.35">
      <c r="A968" s="162" t="str">
        <f t="shared" si="23"/>
        <v/>
      </c>
    </row>
    <row r="969" spans="1:1" x14ac:dyDescent="0.35">
      <c r="A969" s="162" t="str">
        <f t="shared" si="23"/>
        <v/>
      </c>
    </row>
    <row r="970" spans="1:1" x14ac:dyDescent="0.35">
      <c r="A970" s="162" t="str">
        <f t="shared" si="23"/>
        <v/>
      </c>
    </row>
    <row r="971" spans="1:1" x14ac:dyDescent="0.35">
      <c r="A971" s="162" t="str">
        <f t="shared" si="23"/>
        <v/>
      </c>
    </row>
    <row r="972" spans="1:1" x14ac:dyDescent="0.35">
      <c r="A972" s="162" t="str">
        <f t="shared" si="23"/>
        <v/>
      </c>
    </row>
    <row r="973" spans="1:1" x14ac:dyDescent="0.35">
      <c r="A973" s="162" t="str">
        <f t="shared" si="23"/>
        <v/>
      </c>
    </row>
    <row r="974" spans="1:1" x14ac:dyDescent="0.35">
      <c r="A974" s="162" t="str">
        <f t="shared" si="23"/>
        <v/>
      </c>
    </row>
    <row r="975" spans="1:1" x14ac:dyDescent="0.35">
      <c r="A975" s="162" t="str">
        <f t="shared" si="23"/>
        <v/>
      </c>
    </row>
    <row r="976" spans="1:1" x14ac:dyDescent="0.35">
      <c r="A976" s="162" t="str">
        <f t="shared" si="23"/>
        <v/>
      </c>
    </row>
    <row r="977" spans="1:1" x14ac:dyDescent="0.35">
      <c r="A977" s="162" t="str">
        <f t="shared" si="23"/>
        <v/>
      </c>
    </row>
    <row r="978" spans="1:1" x14ac:dyDescent="0.35">
      <c r="A978" s="162" t="str">
        <f t="shared" si="23"/>
        <v/>
      </c>
    </row>
    <row r="979" spans="1:1" x14ac:dyDescent="0.35">
      <c r="A979" s="162" t="str">
        <f t="shared" si="23"/>
        <v/>
      </c>
    </row>
    <row r="980" spans="1:1" x14ac:dyDescent="0.35">
      <c r="A980" s="162" t="str">
        <f t="shared" si="23"/>
        <v/>
      </c>
    </row>
    <row r="981" spans="1:1" x14ac:dyDescent="0.35">
      <c r="A981" s="162" t="str">
        <f t="shared" si="23"/>
        <v/>
      </c>
    </row>
    <row r="982" spans="1:1" x14ac:dyDescent="0.35">
      <c r="A982" s="162" t="str">
        <f t="shared" si="23"/>
        <v/>
      </c>
    </row>
    <row r="983" spans="1:1" x14ac:dyDescent="0.35">
      <c r="A983" s="162" t="str">
        <f t="shared" si="23"/>
        <v/>
      </c>
    </row>
    <row r="984" spans="1:1" x14ac:dyDescent="0.35">
      <c r="A984" s="162" t="str">
        <f t="shared" si="23"/>
        <v/>
      </c>
    </row>
    <row r="985" spans="1:1" x14ac:dyDescent="0.35">
      <c r="A985" s="162" t="str">
        <f t="shared" si="23"/>
        <v/>
      </c>
    </row>
    <row r="986" spans="1:1" x14ac:dyDescent="0.35">
      <c r="A986" s="162" t="str">
        <f t="shared" si="23"/>
        <v/>
      </c>
    </row>
    <row r="987" spans="1:1" x14ac:dyDescent="0.35">
      <c r="A987" s="162" t="str">
        <f t="shared" si="23"/>
        <v/>
      </c>
    </row>
    <row r="988" spans="1:1" x14ac:dyDescent="0.35">
      <c r="A988" s="162" t="str">
        <f t="shared" si="23"/>
        <v/>
      </c>
    </row>
    <row r="989" spans="1:1" x14ac:dyDescent="0.35">
      <c r="A989" s="162" t="str">
        <f t="shared" si="23"/>
        <v/>
      </c>
    </row>
    <row r="990" spans="1:1" x14ac:dyDescent="0.35">
      <c r="A990" s="162" t="str">
        <f t="shared" si="23"/>
        <v/>
      </c>
    </row>
    <row r="991" spans="1:1" x14ac:dyDescent="0.35">
      <c r="A991" s="162" t="str">
        <f t="shared" si="23"/>
        <v/>
      </c>
    </row>
    <row r="992" spans="1:1" x14ac:dyDescent="0.35">
      <c r="A992" s="162" t="str">
        <f t="shared" si="23"/>
        <v/>
      </c>
    </row>
    <row r="993" spans="1:1" x14ac:dyDescent="0.35">
      <c r="A993" s="162" t="str">
        <f t="shared" si="23"/>
        <v/>
      </c>
    </row>
    <row r="994" spans="1:1" x14ac:dyDescent="0.35">
      <c r="A994" s="162" t="str">
        <f t="shared" si="23"/>
        <v/>
      </c>
    </row>
    <row r="995" spans="1:1" x14ac:dyDescent="0.35">
      <c r="A995" s="162" t="str">
        <f t="shared" si="23"/>
        <v/>
      </c>
    </row>
    <row r="996" spans="1:1" x14ac:dyDescent="0.35">
      <c r="A996" s="162" t="str">
        <f t="shared" si="23"/>
        <v/>
      </c>
    </row>
    <row r="997" spans="1:1" x14ac:dyDescent="0.35">
      <c r="A997" s="162" t="str">
        <f t="shared" si="23"/>
        <v/>
      </c>
    </row>
    <row r="998" spans="1:1" x14ac:dyDescent="0.35">
      <c r="A998" s="162" t="str">
        <f t="shared" si="23"/>
        <v/>
      </c>
    </row>
    <row r="999" spans="1:1" x14ac:dyDescent="0.35">
      <c r="A999" s="162" t="str">
        <f t="shared" si="23"/>
        <v/>
      </c>
    </row>
    <row r="1000" spans="1:1" x14ac:dyDescent="0.35">
      <c r="A1000" s="162" t="str">
        <f t="shared" si="23"/>
        <v/>
      </c>
    </row>
    <row r="1001" spans="1:1" x14ac:dyDescent="0.35">
      <c r="A1001" s="162" t="str">
        <f t="shared" si="23"/>
        <v/>
      </c>
    </row>
    <row r="1002" spans="1:1" x14ac:dyDescent="0.35">
      <c r="A1002" s="162" t="str">
        <f t="shared" si="23"/>
        <v/>
      </c>
    </row>
    <row r="1003" spans="1:1" x14ac:dyDescent="0.35">
      <c r="A1003" s="162" t="str">
        <f t="shared" si="23"/>
        <v/>
      </c>
    </row>
    <row r="1004" spans="1:1" x14ac:dyDescent="0.35">
      <c r="A1004" s="162" t="str">
        <f t="shared" si="23"/>
        <v/>
      </c>
    </row>
    <row r="1005" spans="1:1" x14ac:dyDescent="0.35">
      <c r="A1005" s="162" t="str">
        <f t="shared" si="23"/>
        <v/>
      </c>
    </row>
    <row r="1006" spans="1:1" x14ac:dyDescent="0.35">
      <c r="A1006" s="162" t="str">
        <f t="shared" si="23"/>
        <v/>
      </c>
    </row>
    <row r="1007" spans="1:1" x14ac:dyDescent="0.35">
      <c r="A1007" s="162" t="str">
        <f t="shared" si="23"/>
        <v/>
      </c>
    </row>
    <row r="1008" spans="1:1" x14ac:dyDescent="0.35">
      <c r="A1008" s="162" t="str">
        <f t="shared" si="23"/>
        <v/>
      </c>
    </row>
    <row r="1009" spans="1:1" x14ac:dyDescent="0.35">
      <c r="A1009" s="162" t="str">
        <f t="shared" si="23"/>
        <v/>
      </c>
    </row>
    <row r="1010" spans="1:1" x14ac:dyDescent="0.35">
      <c r="A1010" s="162" t="str">
        <f t="shared" si="23"/>
        <v/>
      </c>
    </row>
    <row r="1011" spans="1:1" x14ac:dyDescent="0.35">
      <c r="A1011" s="162" t="str">
        <f t="shared" si="23"/>
        <v/>
      </c>
    </row>
    <row r="1012" spans="1:1" x14ac:dyDescent="0.35">
      <c r="A1012" s="162" t="str">
        <f t="shared" si="23"/>
        <v/>
      </c>
    </row>
    <row r="1013" spans="1:1" x14ac:dyDescent="0.35">
      <c r="A1013" s="162" t="str">
        <f t="shared" si="23"/>
        <v/>
      </c>
    </row>
    <row r="1014" spans="1:1" x14ac:dyDescent="0.35">
      <c r="A1014" s="162" t="str">
        <f t="shared" si="23"/>
        <v/>
      </c>
    </row>
    <row r="1015" spans="1:1" x14ac:dyDescent="0.35">
      <c r="A1015" s="162" t="str">
        <f t="shared" si="23"/>
        <v/>
      </c>
    </row>
    <row r="1016" spans="1:1" x14ac:dyDescent="0.35">
      <c r="A1016" s="162" t="str">
        <f t="shared" si="23"/>
        <v/>
      </c>
    </row>
    <row r="1017" spans="1:1" x14ac:dyDescent="0.35">
      <c r="A1017" s="162" t="str">
        <f t="shared" si="23"/>
        <v/>
      </c>
    </row>
    <row r="1018" spans="1:1" x14ac:dyDescent="0.35">
      <c r="A1018" s="162" t="str">
        <f t="shared" si="23"/>
        <v/>
      </c>
    </row>
    <row r="1019" spans="1:1" x14ac:dyDescent="0.35">
      <c r="A1019" s="162" t="str">
        <f t="shared" si="23"/>
        <v/>
      </c>
    </row>
    <row r="1020" spans="1:1" x14ac:dyDescent="0.35">
      <c r="A1020" s="162" t="str">
        <f t="shared" si="23"/>
        <v/>
      </c>
    </row>
    <row r="1021" spans="1:1" x14ac:dyDescent="0.35">
      <c r="A1021" s="162" t="str">
        <f t="shared" si="23"/>
        <v/>
      </c>
    </row>
    <row r="1022" spans="1:1" x14ac:dyDescent="0.35">
      <c r="A1022" s="162" t="str">
        <f t="shared" si="23"/>
        <v/>
      </c>
    </row>
    <row r="1023" spans="1:1" x14ac:dyDescent="0.35">
      <c r="A1023" s="162" t="str">
        <f t="shared" si="23"/>
        <v/>
      </c>
    </row>
    <row r="1024" spans="1:1" x14ac:dyDescent="0.35">
      <c r="A1024" s="162" t="str">
        <f t="shared" si="23"/>
        <v/>
      </c>
    </row>
    <row r="1025" spans="1:1" x14ac:dyDescent="0.35">
      <c r="A1025" s="162" t="str">
        <f t="shared" si="23"/>
        <v/>
      </c>
    </row>
    <row r="1026" spans="1:1" x14ac:dyDescent="0.35">
      <c r="A1026" s="162" t="str">
        <f t="shared" si="23"/>
        <v/>
      </c>
    </row>
    <row r="1027" spans="1:1" x14ac:dyDescent="0.35">
      <c r="A1027" s="162" t="str">
        <f t="shared" si="23"/>
        <v/>
      </c>
    </row>
    <row r="1028" spans="1:1" x14ac:dyDescent="0.35">
      <c r="A1028" s="162" t="str">
        <f t="shared" si="23"/>
        <v/>
      </c>
    </row>
    <row r="1029" spans="1:1" x14ac:dyDescent="0.35">
      <c r="A1029" s="162" t="str">
        <f t="shared" ref="A1029:A1092" si="24">IF(F1029="","",IF(B1029="",A1028,B1029))</f>
        <v/>
      </c>
    </row>
    <row r="1030" spans="1:1" x14ac:dyDescent="0.35">
      <c r="A1030" s="162" t="str">
        <f t="shared" si="24"/>
        <v/>
      </c>
    </row>
    <row r="1031" spans="1:1" x14ac:dyDescent="0.35">
      <c r="A1031" s="162" t="str">
        <f t="shared" si="24"/>
        <v/>
      </c>
    </row>
    <row r="1032" spans="1:1" x14ac:dyDescent="0.35">
      <c r="A1032" s="162" t="str">
        <f t="shared" si="24"/>
        <v/>
      </c>
    </row>
    <row r="1033" spans="1:1" x14ac:dyDescent="0.35">
      <c r="A1033" s="162" t="str">
        <f t="shared" si="24"/>
        <v/>
      </c>
    </row>
    <row r="1034" spans="1:1" x14ac:dyDescent="0.35">
      <c r="A1034" s="162" t="str">
        <f t="shared" si="24"/>
        <v/>
      </c>
    </row>
    <row r="1035" spans="1:1" x14ac:dyDescent="0.35">
      <c r="A1035" s="162" t="str">
        <f t="shared" si="24"/>
        <v/>
      </c>
    </row>
    <row r="1036" spans="1:1" x14ac:dyDescent="0.35">
      <c r="A1036" s="162" t="str">
        <f t="shared" si="24"/>
        <v/>
      </c>
    </row>
    <row r="1037" spans="1:1" x14ac:dyDescent="0.35">
      <c r="A1037" s="162" t="str">
        <f t="shared" si="24"/>
        <v/>
      </c>
    </row>
    <row r="1038" spans="1:1" x14ac:dyDescent="0.35">
      <c r="A1038" s="162" t="str">
        <f t="shared" si="24"/>
        <v/>
      </c>
    </row>
    <row r="1039" spans="1:1" x14ac:dyDescent="0.35">
      <c r="A1039" s="162" t="str">
        <f t="shared" si="24"/>
        <v/>
      </c>
    </row>
    <row r="1040" spans="1:1" x14ac:dyDescent="0.35">
      <c r="A1040" s="162" t="str">
        <f t="shared" si="24"/>
        <v/>
      </c>
    </row>
    <row r="1041" spans="1:1" x14ac:dyDescent="0.35">
      <c r="A1041" s="162" t="str">
        <f t="shared" si="24"/>
        <v/>
      </c>
    </row>
    <row r="1042" spans="1:1" x14ac:dyDescent="0.35">
      <c r="A1042" s="162" t="str">
        <f t="shared" si="24"/>
        <v/>
      </c>
    </row>
    <row r="1043" spans="1:1" x14ac:dyDescent="0.35">
      <c r="A1043" s="162" t="str">
        <f t="shared" si="24"/>
        <v/>
      </c>
    </row>
    <row r="1044" spans="1:1" x14ac:dyDescent="0.35">
      <c r="A1044" s="162" t="str">
        <f t="shared" si="24"/>
        <v/>
      </c>
    </row>
    <row r="1045" spans="1:1" x14ac:dyDescent="0.35">
      <c r="A1045" s="162" t="str">
        <f t="shared" si="24"/>
        <v/>
      </c>
    </row>
    <row r="1046" spans="1:1" x14ac:dyDescent="0.35">
      <c r="A1046" s="162" t="str">
        <f t="shared" si="24"/>
        <v/>
      </c>
    </row>
    <row r="1047" spans="1:1" x14ac:dyDescent="0.35">
      <c r="A1047" s="162" t="str">
        <f t="shared" si="24"/>
        <v/>
      </c>
    </row>
    <row r="1048" spans="1:1" x14ac:dyDescent="0.35">
      <c r="A1048" s="162" t="str">
        <f t="shared" si="24"/>
        <v/>
      </c>
    </row>
    <row r="1049" spans="1:1" x14ac:dyDescent="0.35">
      <c r="A1049" s="162" t="str">
        <f t="shared" si="24"/>
        <v/>
      </c>
    </row>
    <row r="1050" spans="1:1" x14ac:dyDescent="0.35">
      <c r="A1050" s="162" t="str">
        <f t="shared" si="24"/>
        <v/>
      </c>
    </row>
    <row r="1051" spans="1:1" x14ac:dyDescent="0.35">
      <c r="A1051" s="162" t="str">
        <f t="shared" si="24"/>
        <v/>
      </c>
    </row>
    <row r="1052" spans="1:1" x14ac:dyDescent="0.35">
      <c r="A1052" s="162" t="str">
        <f t="shared" si="24"/>
        <v/>
      </c>
    </row>
    <row r="1053" spans="1:1" x14ac:dyDescent="0.35">
      <c r="A1053" s="162" t="str">
        <f t="shared" si="24"/>
        <v/>
      </c>
    </row>
    <row r="1054" spans="1:1" x14ac:dyDescent="0.35">
      <c r="A1054" s="162" t="str">
        <f t="shared" si="24"/>
        <v/>
      </c>
    </row>
    <row r="1055" spans="1:1" x14ac:dyDescent="0.35">
      <c r="A1055" s="162" t="str">
        <f t="shared" si="24"/>
        <v/>
      </c>
    </row>
    <row r="1056" spans="1:1" x14ac:dyDescent="0.35">
      <c r="A1056" s="162" t="str">
        <f t="shared" si="24"/>
        <v/>
      </c>
    </row>
    <row r="1057" spans="1:1" x14ac:dyDescent="0.35">
      <c r="A1057" s="162" t="str">
        <f t="shared" si="24"/>
        <v/>
      </c>
    </row>
    <row r="1058" spans="1:1" x14ac:dyDescent="0.35">
      <c r="A1058" s="162" t="str">
        <f t="shared" si="24"/>
        <v/>
      </c>
    </row>
    <row r="1059" spans="1:1" x14ac:dyDescent="0.35">
      <c r="A1059" s="162" t="str">
        <f t="shared" si="24"/>
        <v/>
      </c>
    </row>
    <row r="1060" spans="1:1" x14ac:dyDescent="0.35">
      <c r="A1060" s="162" t="str">
        <f t="shared" si="24"/>
        <v/>
      </c>
    </row>
    <row r="1061" spans="1:1" x14ac:dyDescent="0.35">
      <c r="A1061" s="162" t="str">
        <f t="shared" si="24"/>
        <v/>
      </c>
    </row>
    <row r="1062" spans="1:1" x14ac:dyDescent="0.35">
      <c r="A1062" s="162" t="str">
        <f t="shared" si="24"/>
        <v/>
      </c>
    </row>
    <row r="1063" spans="1:1" x14ac:dyDescent="0.35">
      <c r="A1063" s="162" t="str">
        <f t="shared" si="24"/>
        <v/>
      </c>
    </row>
    <row r="1064" spans="1:1" x14ac:dyDescent="0.35">
      <c r="A1064" s="162" t="str">
        <f t="shared" si="24"/>
        <v/>
      </c>
    </row>
    <row r="1065" spans="1:1" x14ac:dyDescent="0.35">
      <c r="A1065" s="162" t="str">
        <f t="shared" si="24"/>
        <v/>
      </c>
    </row>
    <row r="1066" spans="1:1" x14ac:dyDescent="0.35">
      <c r="A1066" s="162" t="str">
        <f t="shared" si="24"/>
        <v/>
      </c>
    </row>
    <row r="1067" spans="1:1" x14ac:dyDescent="0.35">
      <c r="A1067" s="162" t="str">
        <f t="shared" si="24"/>
        <v/>
      </c>
    </row>
    <row r="1068" spans="1:1" x14ac:dyDescent="0.35">
      <c r="A1068" s="162" t="str">
        <f t="shared" si="24"/>
        <v/>
      </c>
    </row>
    <row r="1069" spans="1:1" x14ac:dyDescent="0.35">
      <c r="A1069" s="162" t="str">
        <f t="shared" si="24"/>
        <v/>
      </c>
    </row>
    <row r="1070" spans="1:1" x14ac:dyDescent="0.35">
      <c r="A1070" s="162" t="str">
        <f t="shared" si="24"/>
        <v/>
      </c>
    </row>
    <row r="1071" spans="1:1" x14ac:dyDescent="0.35">
      <c r="A1071" s="162" t="str">
        <f t="shared" si="24"/>
        <v/>
      </c>
    </row>
    <row r="1072" spans="1:1" x14ac:dyDescent="0.35">
      <c r="A1072" s="162" t="str">
        <f t="shared" si="24"/>
        <v/>
      </c>
    </row>
    <row r="1073" spans="1:1" x14ac:dyDescent="0.35">
      <c r="A1073" s="162" t="str">
        <f t="shared" si="24"/>
        <v/>
      </c>
    </row>
    <row r="1074" spans="1:1" x14ac:dyDescent="0.35">
      <c r="A1074" s="162" t="str">
        <f t="shared" si="24"/>
        <v/>
      </c>
    </row>
    <row r="1075" spans="1:1" x14ac:dyDescent="0.35">
      <c r="A1075" s="162" t="str">
        <f t="shared" si="24"/>
        <v/>
      </c>
    </row>
    <row r="1076" spans="1:1" x14ac:dyDescent="0.35">
      <c r="A1076" s="162" t="str">
        <f t="shared" si="24"/>
        <v/>
      </c>
    </row>
    <row r="1077" spans="1:1" x14ac:dyDescent="0.35">
      <c r="A1077" s="162" t="str">
        <f t="shared" si="24"/>
        <v/>
      </c>
    </row>
    <row r="1078" spans="1:1" x14ac:dyDescent="0.35">
      <c r="A1078" s="162" t="str">
        <f t="shared" si="24"/>
        <v/>
      </c>
    </row>
    <row r="1079" spans="1:1" x14ac:dyDescent="0.35">
      <c r="A1079" s="162" t="str">
        <f t="shared" si="24"/>
        <v/>
      </c>
    </row>
    <row r="1080" spans="1:1" x14ac:dyDescent="0.35">
      <c r="A1080" s="162" t="str">
        <f t="shared" si="24"/>
        <v/>
      </c>
    </row>
    <row r="1081" spans="1:1" x14ac:dyDescent="0.35">
      <c r="A1081" s="162" t="str">
        <f t="shared" si="24"/>
        <v/>
      </c>
    </row>
    <row r="1082" spans="1:1" x14ac:dyDescent="0.35">
      <c r="A1082" s="162" t="str">
        <f t="shared" si="24"/>
        <v/>
      </c>
    </row>
    <row r="1083" spans="1:1" x14ac:dyDescent="0.35">
      <c r="A1083" s="162" t="str">
        <f t="shared" si="24"/>
        <v/>
      </c>
    </row>
    <row r="1084" spans="1:1" x14ac:dyDescent="0.35">
      <c r="A1084" s="162" t="str">
        <f t="shared" si="24"/>
        <v/>
      </c>
    </row>
    <row r="1085" spans="1:1" x14ac:dyDescent="0.35">
      <c r="A1085" s="162" t="str">
        <f t="shared" si="24"/>
        <v/>
      </c>
    </row>
    <row r="1086" spans="1:1" x14ac:dyDescent="0.35">
      <c r="A1086" s="162" t="str">
        <f t="shared" si="24"/>
        <v/>
      </c>
    </row>
    <row r="1087" spans="1:1" x14ac:dyDescent="0.35">
      <c r="A1087" s="162" t="str">
        <f t="shared" si="24"/>
        <v/>
      </c>
    </row>
    <row r="1088" spans="1:1" x14ac:dyDescent="0.35">
      <c r="A1088" s="162" t="str">
        <f t="shared" si="24"/>
        <v/>
      </c>
    </row>
    <row r="1089" spans="1:1" x14ac:dyDescent="0.35">
      <c r="A1089" s="162" t="str">
        <f t="shared" si="24"/>
        <v/>
      </c>
    </row>
    <row r="1090" spans="1:1" x14ac:dyDescent="0.35">
      <c r="A1090" s="162" t="str">
        <f t="shared" si="24"/>
        <v/>
      </c>
    </row>
    <row r="1091" spans="1:1" x14ac:dyDescent="0.35">
      <c r="A1091" s="162" t="str">
        <f t="shared" si="24"/>
        <v/>
      </c>
    </row>
    <row r="1092" spans="1:1" x14ac:dyDescent="0.35">
      <c r="A1092" s="162" t="str">
        <f t="shared" si="24"/>
        <v/>
      </c>
    </row>
    <row r="1093" spans="1:1" x14ac:dyDescent="0.35">
      <c r="A1093" s="162" t="str">
        <f t="shared" ref="A1093:A1156" si="25">IF(F1093="","",IF(B1093="",A1092,B1093))</f>
        <v/>
      </c>
    </row>
    <row r="1094" spans="1:1" x14ac:dyDescent="0.35">
      <c r="A1094" s="162" t="str">
        <f t="shared" si="25"/>
        <v/>
      </c>
    </row>
    <row r="1095" spans="1:1" x14ac:dyDescent="0.35">
      <c r="A1095" s="162" t="str">
        <f t="shared" si="25"/>
        <v/>
      </c>
    </row>
    <row r="1096" spans="1:1" x14ac:dyDescent="0.35">
      <c r="A1096" s="162" t="str">
        <f t="shared" si="25"/>
        <v/>
      </c>
    </row>
    <row r="1097" spans="1:1" x14ac:dyDescent="0.35">
      <c r="A1097" s="162" t="str">
        <f t="shared" si="25"/>
        <v/>
      </c>
    </row>
    <row r="1098" spans="1:1" x14ac:dyDescent="0.35">
      <c r="A1098" s="162" t="str">
        <f t="shared" si="25"/>
        <v/>
      </c>
    </row>
    <row r="1099" spans="1:1" x14ac:dyDescent="0.35">
      <c r="A1099" s="162" t="str">
        <f t="shared" si="25"/>
        <v/>
      </c>
    </row>
    <row r="1100" spans="1:1" x14ac:dyDescent="0.35">
      <c r="A1100" s="162" t="str">
        <f t="shared" si="25"/>
        <v/>
      </c>
    </row>
    <row r="1101" spans="1:1" x14ac:dyDescent="0.35">
      <c r="A1101" s="162" t="str">
        <f t="shared" si="25"/>
        <v/>
      </c>
    </row>
    <row r="1102" spans="1:1" x14ac:dyDescent="0.35">
      <c r="A1102" s="162" t="str">
        <f t="shared" si="25"/>
        <v/>
      </c>
    </row>
    <row r="1103" spans="1:1" x14ac:dyDescent="0.35">
      <c r="A1103" s="162" t="str">
        <f t="shared" si="25"/>
        <v/>
      </c>
    </row>
    <row r="1104" spans="1:1" x14ac:dyDescent="0.35">
      <c r="A1104" s="162" t="str">
        <f t="shared" si="25"/>
        <v/>
      </c>
    </row>
    <row r="1105" spans="1:1" x14ac:dyDescent="0.35">
      <c r="A1105" s="162" t="str">
        <f t="shared" si="25"/>
        <v/>
      </c>
    </row>
    <row r="1106" spans="1:1" x14ac:dyDescent="0.35">
      <c r="A1106" s="162" t="str">
        <f t="shared" si="25"/>
        <v/>
      </c>
    </row>
    <row r="1107" spans="1:1" x14ac:dyDescent="0.35">
      <c r="A1107" s="162" t="str">
        <f t="shared" si="25"/>
        <v/>
      </c>
    </row>
    <row r="1108" spans="1:1" x14ac:dyDescent="0.35">
      <c r="A1108" s="162" t="str">
        <f t="shared" si="25"/>
        <v/>
      </c>
    </row>
    <row r="1109" spans="1:1" x14ac:dyDescent="0.35">
      <c r="A1109" s="162" t="str">
        <f t="shared" si="25"/>
        <v/>
      </c>
    </row>
    <row r="1110" spans="1:1" x14ac:dyDescent="0.35">
      <c r="A1110" s="162" t="str">
        <f t="shared" si="25"/>
        <v/>
      </c>
    </row>
    <row r="1111" spans="1:1" x14ac:dyDescent="0.35">
      <c r="A1111" s="162" t="str">
        <f t="shared" si="25"/>
        <v/>
      </c>
    </row>
    <row r="1112" spans="1:1" x14ac:dyDescent="0.35">
      <c r="A1112" s="162" t="str">
        <f t="shared" si="25"/>
        <v/>
      </c>
    </row>
    <row r="1113" spans="1:1" x14ac:dyDescent="0.35">
      <c r="A1113" s="162" t="str">
        <f t="shared" si="25"/>
        <v/>
      </c>
    </row>
    <row r="1114" spans="1:1" x14ac:dyDescent="0.35">
      <c r="A1114" s="162" t="str">
        <f t="shared" si="25"/>
        <v/>
      </c>
    </row>
    <row r="1115" spans="1:1" x14ac:dyDescent="0.35">
      <c r="A1115" s="162" t="str">
        <f t="shared" si="25"/>
        <v/>
      </c>
    </row>
    <row r="1116" spans="1:1" x14ac:dyDescent="0.35">
      <c r="A1116" s="162" t="str">
        <f t="shared" si="25"/>
        <v/>
      </c>
    </row>
    <row r="1117" spans="1:1" x14ac:dyDescent="0.35">
      <c r="A1117" s="162" t="str">
        <f t="shared" si="25"/>
        <v/>
      </c>
    </row>
    <row r="1118" spans="1:1" x14ac:dyDescent="0.35">
      <c r="A1118" s="162" t="str">
        <f t="shared" si="25"/>
        <v/>
      </c>
    </row>
    <row r="1119" spans="1:1" x14ac:dyDescent="0.35">
      <c r="A1119" s="162" t="str">
        <f t="shared" si="25"/>
        <v/>
      </c>
    </row>
    <row r="1120" spans="1:1" x14ac:dyDescent="0.35">
      <c r="A1120" s="162" t="str">
        <f t="shared" si="25"/>
        <v/>
      </c>
    </row>
    <row r="1121" spans="1:1" x14ac:dyDescent="0.35">
      <c r="A1121" s="162" t="str">
        <f t="shared" si="25"/>
        <v/>
      </c>
    </row>
    <row r="1122" spans="1:1" x14ac:dyDescent="0.35">
      <c r="A1122" s="162" t="str">
        <f t="shared" si="25"/>
        <v/>
      </c>
    </row>
    <row r="1123" spans="1:1" x14ac:dyDescent="0.35">
      <c r="A1123" s="162" t="str">
        <f t="shared" si="25"/>
        <v/>
      </c>
    </row>
    <row r="1124" spans="1:1" x14ac:dyDescent="0.35">
      <c r="A1124" s="162" t="str">
        <f t="shared" si="25"/>
        <v/>
      </c>
    </row>
    <row r="1125" spans="1:1" x14ac:dyDescent="0.35">
      <c r="A1125" s="162" t="str">
        <f t="shared" si="25"/>
        <v/>
      </c>
    </row>
    <row r="1126" spans="1:1" x14ac:dyDescent="0.35">
      <c r="A1126" s="162" t="str">
        <f t="shared" si="25"/>
        <v/>
      </c>
    </row>
    <row r="1127" spans="1:1" x14ac:dyDescent="0.35">
      <c r="A1127" s="162" t="str">
        <f t="shared" si="25"/>
        <v/>
      </c>
    </row>
    <row r="1128" spans="1:1" x14ac:dyDescent="0.35">
      <c r="A1128" s="162" t="str">
        <f t="shared" si="25"/>
        <v/>
      </c>
    </row>
    <row r="1129" spans="1:1" x14ac:dyDescent="0.35">
      <c r="A1129" s="162" t="str">
        <f t="shared" si="25"/>
        <v/>
      </c>
    </row>
    <row r="1130" spans="1:1" x14ac:dyDescent="0.35">
      <c r="A1130" s="162" t="str">
        <f t="shared" si="25"/>
        <v/>
      </c>
    </row>
    <row r="1131" spans="1:1" x14ac:dyDescent="0.35">
      <c r="A1131" s="162" t="str">
        <f t="shared" si="25"/>
        <v/>
      </c>
    </row>
    <row r="1132" spans="1:1" x14ac:dyDescent="0.35">
      <c r="A1132" s="162" t="str">
        <f t="shared" si="25"/>
        <v/>
      </c>
    </row>
    <row r="1133" spans="1:1" x14ac:dyDescent="0.35">
      <c r="A1133" s="162" t="str">
        <f t="shared" si="25"/>
        <v/>
      </c>
    </row>
    <row r="1134" spans="1:1" x14ac:dyDescent="0.35">
      <c r="A1134" s="162" t="str">
        <f t="shared" si="25"/>
        <v/>
      </c>
    </row>
    <row r="1135" spans="1:1" x14ac:dyDescent="0.35">
      <c r="A1135" s="162" t="str">
        <f t="shared" si="25"/>
        <v/>
      </c>
    </row>
    <row r="1136" spans="1:1" x14ac:dyDescent="0.35">
      <c r="A1136" s="162" t="str">
        <f t="shared" si="25"/>
        <v/>
      </c>
    </row>
    <row r="1137" spans="1:1" x14ac:dyDescent="0.35">
      <c r="A1137" s="162" t="str">
        <f t="shared" si="25"/>
        <v/>
      </c>
    </row>
    <row r="1138" spans="1:1" x14ac:dyDescent="0.35">
      <c r="A1138" s="162" t="str">
        <f t="shared" si="25"/>
        <v/>
      </c>
    </row>
    <row r="1139" spans="1:1" x14ac:dyDescent="0.35">
      <c r="A1139" s="162" t="str">
        <f t="shared" si="25"/>
        <v/>
      </c>
    </row>
    <row r="1140" spans="1:1" x14ac:dyDescent="0.35">
      <c r="A1140" s="162" t="str">
        <f t="shared" si="25"/>
        <v/>
      </c>
    </row>
    <row r="1141" spans="1:1" x14ac:dyDescent="0.35">
      <c r="A1141" s="162" t="str">
        <f t="shared" si="25"/>
        <v/>
      </c>
    </row>
    <row r="1142" spans="1:1" x14ac:dyDescent="0.35">
      <c r="A1142" s="162" t="str">
        <f t="shared" si="25"/>
        <v/>
      </c>
    </row>
    <row r="1143" spans="1:1" x14ac:dyDescent="0.35">
      <c r="A1143" s="162" t="str">
        <f t="shared" si="25"/>
        <v/>
      </c>
    </row>
    <row r="1144" spans="1:1" x14ac:dyDescent="0.35">
      <c r="A1144" s="162" t="str">
        <f t="shared" si="25"/>
        <v/>
      </c>
    </row>
    <row r="1145" spans="1:1" x14ac:dyDescent="0.35">
      <c r="A1145" s="162" t="str">
        <f t="shared" si="25"/>
        <v/>
      </c>
    </row>
    <row r="1146" spans="1:1" x14ac:dyDescent="0.35">
      <c r="A1146" s="162" t="str">
        <f t="shared" si="25"/>
        <v/>
      </c>
    </row>
    <row r="1147" spans="1:1" x14ac:dyDescent="0.35">
      <c r="A1147" s="162" t="str">
        <f t="shared" si="25"/>
        <v/>
      </c>
    </row>
    <row r="1148" spans="1:1" x14ac:dyDescent="0.35">
      <c r="A1148" s="162" t="str">
        <f t="shared" si="25"/>
        <v/>
      </c>
    </row>
    <row r="1149" spans="1:1" x14ac:dyDescent="0.35">
      <c r="A1149" s="162" t="str">
        <f t="shared" si="25"/>
        <v/>
      </c>
    </row>
    <row r="1150" spans="1:1" x14ac:dyDescent="0.35">
      <c r="A1150" s="162" t="str">
        <f t="shared" si="25"/>
        <v/>
      </c>
    </row>
    <row r="1151" spans="1:1" x14ac:dyDescent="0.35">
      <c r="A1151" s="162" t="str">
        <f t="shared" si="25"/>
        <v/>
      </c>
    </row>
    <row r="1152" spans="1:1" x14ac:dyDescent="0.35">
      <c r="A1152" s="162" t="str">
        <f t="shared" si="25"/>
        <v/>
      </c>
    </row>
    <row r="1153" spans="1:1" x14ac:dyDescent="0.35">
      <c r="A1153" s="162" t="str">
        <f t="shared" si="25"/>
        <v/>
      </c>
    </row>
    <row r="1154" spans="1:1" x14ac:dyDescent="0.35">
      <c r="A1154" s="162" t="str">
        <f t="shared" si="25"/>
        <v/>
      </c>
    </row>
    <row r="1155" spans="1:1" x14ac:dyDescent="0.35">
      <c r="A1155" s="162" t="str">
        <f t="shared" si="25"/>
        <v/>
      </c>
    </row>
    <row r="1156" spans="1:1" x14ac:dyDescent="0.35">
      <c r="A1156" s="162" t="str">
        <f t="shared" si="25"/>
        <v/>
      </c>
    </row>
    <row r="1157" spans="1:1" x14ac:dyDescent="0.35">
      <c r="A1157" s="162" t="str">
        <f t="shared" ref="A1157:A1220" si="26">IF(F1157="","",IF(B1157="",A1156,B1157))</f>
        <v/>
      </c>
    </row>
    <row r="1158" spans="1:1" x14ac:dyDescent="0.35">
      <c r="A1158" s="162" t="str">
        <f t="shared" si="26"/>
        <v/>
      </c>
    </row>
    <row r="1159" spans="1:1" x14ac:dyDescent="0.35">
      <c r="A1159" s="162" t="str">
        <f t="shared" si="26"/>
        <v/>
      </c>
    </row>
    <row r="1160" spans="1:1" x14ac:dyDescent="0.35">
      <c r="A1160" s="162" t="str">
        <f t="shared" si="26"/>
        <v/>
      </c>
    </row>
    <row r="1161" spans="1:1" x14ac:dyDescent="0.35">
      <c r="A1161" s="162" t="str">
        <f t="shared" si="26"/>
        <v/>
      </c>
    </row>
    <row r="1162" spans="1:1" x14ac:dyDescent="0.35">
      <c r="A1162" s="162" t="str">
        <f t="shared" si="26"/>
        <v/>
      </c>
    </row>
    <row r="1163" spans="1:1" x14ac:dyDescent="0.35">
      <c r="A1163" s="162" t="str">
        <f t="shared" si="26"/>
        <v/>
      </c>
    </row>
    <row r="1164" spans="1:1" x14ac:dyDescent="0.35">
      <c r="A1164" s="162" t="str">
        <f t="shared" si="26"/>
        <v/>
      </c>
    </row>
    <row r="1165" spans="1:1" x14ac:dyDescent="0.35">
      <c r="A1165" s="162" t="str">
        <f t="shared" si="26"/>
        <v/>
      </c>
    </row>
    <row r="1166" spans="1:1" x14ac:dyDescent="0.35">
      <c r="A1166" s="162" t="str">
        <f t="shared" si="26"/>
        <v/>
      </c>
    </row>
    <row r="1167" spans="1:1" x14ac:dyDescent="0.35">
      <c r="A1167" s="162" t="str">
        <f t="shared" si="26"/>
        <v/>
      </c>
    </row>
    <row r="1168" spans="1:1" x14ac:dyDescent="0.35">
      <c r="A1168" s="162" t="str">
        <f t="shared" si="26"/>
        <v/>
      </c>
    </row>
    <row r="1169" spans="1:1" x14ac:dyDescent="0.35">
      <c r="A1169" s="162" t="str">
        <f t="shared" si="26"/>
        <v/>
      </c>
    </row>
    <row r="1170" spans="1:1" x14ac:dyDescent="0.35">
      <c r="A1170" s="162" t="str">
        <f t="shared" si="26"/>
        <v/>
      </c>
    </row>
    <row r="1171" spans="1:1" x14ac:dyDescent="0.35">
      <c r="A1171" s="162" t="str">
        <f t="shared" si="26"/>
        <v/>
      </c>
    </row>
    <row r="1172" spans="1:1" x14ac:dyDescent="0.35">
      <c r="A1172" s="162" t="str">
        <f t="shared" si="26"/>
        <v/>
      </c>
    </row>
    <row r="1173" spans="1:1" x14ac:dyDescent="0.35">
      <c r="A1173" s="162" t="str">
        <f t="shared" si="26"/>
        <v/>
      </c>
    </row>
    <row r="1174" spans="1:1" x14ac:dyDescent="0.35">
      <c r="A1174" s="162" t="str">
        <f t="shared" si="26"/>
        <v/>
      </c>
    </row>
    <row r="1175" spans="1:1" x14ac:dyDescent="0.35">
      <c r="A1175" s="162" t="str">
        <f t="shared" si="26"/>
        <v/>
      </c>
    </row>
    <row r="1176" spans="1:1" x14ac:dyDescent="0.35">
      <c r="A1176" s="162" t="str">
        <f t="shared" si="26"/>
        <v/>
      </c>
    </row>
    <row r="1177" spans="1:1" x14ac:dyDescent="0.35">
      <c r="A1177" s="162" t="str">
        <f t="shared" si="26"/>
        <v/>
      </c>
    </row>
    <row r="1178" spans="1:1" x14ac:dyDescent="0.35">
      <c r="A1178" s="162" t="str">
        <f t="shared" si="26"/>
        <v/>
      </c>
    </row>
    <row r="1179" spans="1:1" x14ac:dyDescent="0.35">
      <c r="A1179" s="162" t="str">
        <f t="shared" si="26"/>
        <v/>
      </c>
    </row>
    <row r="1180" spans="1:1" x14ac:dyDescent="0.35">
      <c r="A1180" s="162" t="str">
        <f t="shared" si="26"/>
        <v/>
      </c>
    </row>
    <row r="1181" spans="1:1" x14ac:dyDescent="0.35">
      <c r="A1181" s="162" t="str">
        <f t="shared" si="26"/>
        <v/>
      </c>
    </row>
    <row r="1182" spans="1:1" x14ac:dyDescent="0.35">
      <c r="A1182" s="162" t="str">
        <f t="shared" si="26"/>
        <v/>
      </c>
    </row>
    <row r="1183" spans="1:1" x14ac:dyDescent="0.35">
      <c r="A1183" s="162" t="str">
        <f t="shared" si="26"/>
        <v/>
      </c>
    </row>
    <row r="1184" spans="1:1" x14ac:dyDescent="0.35">
      <c r="A1184" s="162" t="str">
        <f t="shared" si="26"/>
        <v/>
      </c>
    </row>
    <row r="1185" spans="1:1" x14ac:dyDescent="0.35">
      <c r="A1185" s="162" t="str">
        <f t="shared" si="26"/>
        <v/>
      </c>
    </row>
    <row r="1186" spans="1:1" x14ac:dyDescent="0.35">
      <c r="A1186" s="162" t="str">
        <f t="shared" si="26"/>
        <v/>
      </c>
    </row>
    <row r="1187" spans="1:1" x14ac:dyDescent="0.35">
      <c r="A1187" s="162" t="str">
        <f t="shared" si="26"/>
        <v/>
      </c>
    </row>
    <row r="1188" spans="1:1" x14ac:dyDescent="0.35">
      <c r="A1188" s="162" t="str">
        <f t="shared" si="26"/>
        <v/>
      </c>
    </row>
    <row r="1189" spans="1:1" x14ac:dyDescent="0.35">
      <c r="A1189" s="162" t="str">
        <f t="shared" si="26"/>
        <v/>
      </c>
    </row>
    <row r="1190" spans="1:1" x14ac:dyDescent="0.35">
      <c r="A1190" s="162" t="str">
        <f t="shared" si="26"/>
        <v/>
      </c>
    </row>
    <row r="1191" spans="1:1" x14ac:dyDescent="0.35">
      <c r="A1191" s="162" t="str">
        <f t="shared" si="26"/>
        <v/>
      </c>
    </row>
    <row r="1192" spans="1:1" x14ac:dyDescent="0.35">
      <c r="A1192" s="162" t="str">
        <f t="shared" si="26"/>
        <v/>
      </c>
    </row>
    <row r="1193" spans="1:1" x14ac:dyDescent="0.35">
      <c r="A1193" s="162" t="str">
        <f t="shared" si="26"/>
        <v/>
      </c>
    </row>
    <row r="1194" spans="1:1" x14ac:dyDescent="0.35">
      <c r="A1194" s="162" t="str">
        <f t="shared" si="26"/>
        <v/>
      </c>
    </row>
    <row r="1195" spans="1:1" x14ac:dyDescent="0.35">
      <c r="A1195" s="162" t="str">
        <f t="shared" si="26"/>
        <v/>
      </c>
    </row>
    <row r="1196" spans="1:1" x14ac:dyDescent="0.35">
      <c r="A1196" s="162" t="str">
        <f t="shared" si="26"/>
        <v/>
      </c>
    </row>
    <row r="1197" spans="1:1" x14ac:dyDescent="0.35">
      <c r="A1197" s="162" t="str">
        <f t="shared" si="26"/>
        <v/>
      </c>
    </row>
    <row r="1198" spans="1:1" x14ac:dyDescent="0.35">
      <c r="A1198" s="162" t="str">
        <f t="shared" si="26"/>
        <v/>
      </c>
    </row>
    <row r="1199" spans="1:1" x14ac:dyDescent="0.35">
      <c r="A1199" s="162" t="str">
        <f t="shared" si="26"/>
        <v/>
      </c>
    </row>
    <row r="1200" spans="1:1" x14ac:dyDescent="0.35">
      <c r="A1200" s="162" t="str">
        <f t="shared" si="26"/>
        <v/>
      </c>
    </row>
    <row r="1201" spans="1:1" x14ac:dyDescent="0.35">
      <c r="A1201" s="162" t="str">
        <f t="shared" si="26"/>
        <v/>
      </c>
    </row>
    <row r="1202" spans="1:1" x14ac:dyDescent="0.35">
      <c r="A1202" s="162" t="str">
        <f t="shared" si="26"/>
        <v/>
      </c>
    </row>
    <row r="1203" spans="1:1" x14ac:dyDescent="0.35">
      <c r="A1203" s="162" t="str">
        <f t="shared" si="26"/>
        <v/>
      </c>
    </row>
    <row r="1204" spans="1:1" x14ac:dyDescent="0.35">
      <c r="A1204" s="162" t="str">
        <f t="shared" si="26"/>
        <v/>
      </c>
    </row>
    <row r="1205" spans="1:1" x14ac:dyDescent="0.35">
      <c r="A1205" s="162" t="str">
        <f t="shared" si="26"/>
        <v/>
      </c>
    </row>
    <row r="1206" spans="1:1" x14ac:dyDescent="0.35">
      <c r="A1206" s="162" t="str">
        <f t="shared" si="26"/>
        <v/>
      </c>
    </row>
    <row r="1207" spans="1:1" x14ac:dyDescent="0.35">
      <c r="A1207" s="162" t="str">
        <f t="shared" si="26"/>
        <v/>
      </c>
    </row>
    <row r="1208" spans="1:1" x14ac:dyDescent="0.35">
      <c r="A1208" s="162" t="str">
        <f t="shared" si="26"/>
        <v/>
      </c>
    </row>
    <row r="1209" spans="1:1" x14ac:dyDescent="0.35">
      <c r="A1209" s="162" t="str">
        <f t="shared" si="26"/>
        <v/>
      </c>
    </row>
    <row r="1210" spans="1:1" x14ac:dyDescent="0.35">
      <c r="A1210" s="162" t="str">
        <f t="shared" si="26"/>
        <v/>
      </c>
    </row>
    <row r="1211" spans="1:1" x14ac:dyDescent="0.35">
      <c r="A1211" s="162" t="str">
        <f t="shared" si="26"/>
        <v/>
      </c>
    </row>
    <row r="1212" spans="1:1" x14ac:dyDescent="0.35">
      <c r="A1212" s="162" t="str">
        <f t="shared" si="26"/>
        <v/>
      </c>
    </row>
    <row r="1213" spans="1:1" x14ac:dyDescent="0.35">
      <c r="A1213" s="162" t="str">
        <f t="shared" si="26"/>
        <v/>
      </c>
    </row>
    <row r="1214" spans="1:1" x14ac:dyDescent="0.35">
      <c r="A1214" s="162" t="str">
        <f t="shared" si="26"/>
        <v/>
      </c>
    </row>
    <row r="1215" spans="1:1" x14ac:dyDescent="0.35">
      <c r="A1215" s="162" t="str">
        <f t="shared" si="26"/>
        <v/>
      </c>
    </row>
    <row r="1216" spans="1:1" x14ac:dyDescent="0.35">
      <c r="A1216" s="162" t="str">
        <f t="shared" si="26"/>
        <v/>
      </c>
    </row>
    <row r="1217" spans="1:1" x14ac:dyDescent="0.35">
      <c r="A1217" s="162" t="str">
        <f t="shared" si="26"/>
        <v/>
      </c>
    </row>
    <row r="1218" spans="1:1" x14ac:dyDescent="0.35">
      <c r="A1218" s="162" t="str">
        <f t="shared" si="26"/>
        <v/>
      </c>
    </row>
    <row r="1219" spans="1:1" x14ac:dyDescent="0.35">
      <c r="A1219" s="162" t="str">
        <f t="shared" si="26"/>
        <v/>
      </c>
    </row>
    <row r="1220" spans="1:1" x14ac:dyDescent="0.35">
      <c r="A1220" s="162" t="str">
        <f t="shared" si="26"/>
        <v/>
      </c>
    </row>
    <row r="1221" spans="1:1" x14ac:dyDescent="0.35">
      <c r="A1221" s="162" t="str">
        <f t="shared" ref="A1221:A1284" si="27">IF(F1221="","",IF(B1221="",A1220,B1221))</f>
        <v/>
      </c>
    </row>
    <row r="1222" spans="1:1" x14ac:dyDescent="0.35">
      <c r="A1222" s="162" t="str">
        <f t="shared" si="27"/>
        <v/>
      </c>
    </row>
    <row r="1223" spans="1:1" x14ac:dyDescent="0.35">
      <c r="A1223" s="162" t="str">
        <f t="shared" si="27"/>
        <v/>
      </c>
    </row>
    <row r="1224" spans="1:1" x14ac:dyDescent="0.35">
      <c r="A1224" s="162" t="str">
        <f t="shared" si="27"/>
        <v/>
      </c>
    </row>
    <row r="1225" spans="1:1" x14ac:dyDescent="0.35">
      <c r="A1225" s="162" t="str">
        <f t="shared" si="27"/>
        <v/>
      </c>
    </row>
    <row r="1226" spans="1:1" x14ac:dyDescent="0.35">
      <c r="A1226" s="162" t="str">
        <f t="shared" si="27"/>
        <v/>
      </c>
    </row>
    <row r="1227" spans="1:1" x14ac:dyDescent="0.35">
      <c r="A1227" s="162" t="str">
        <f t="shared" si="27"/>
        <v/>
      </c>
    </row>
    <row r="1228" spans="1:1" x14ac:dyDescent="0.35">
      <c r="A1228" s="162" t="str">
        <f t="shared" si="27"/>
        <v/>
      </c>
    </row>
    <row r="1229" spans="1:1" x14ac:dyDescent="0.35">
      <c r="A1229" s="162" t="str">
        <f t="shared" si="27"/>
        <v/>
      </c>
    </row>
    <row r="1230" spans="1:1" x14ac:dyDescent="0.35">
      <c r="A1230" s="162" t="str">
        <f t="shared" si="27"/>
        <v/>
      </c>
    </row>
    <row r="1231" spans="1:1" x14ac:dyDescent="0.35">
      <c r="A1231" s="162" t="str">
        <f t="shared" si="27"/>
        <v/>
      </c>
    </row>
    <row r="1232" spans="1:1" x14ac:dyDescent="0.35">
      <c r="A1232" s="162" t="str">
        <f t="shared" si="27"/>
        <v/>
      </c>
    </row>
    <row r="1233" spans="1:1" x14ac:dyDescent="0.35">
      <c r="A1233" s="162" t="str">
        <f t="shared" si="27"/>
        <v/>
      </c>
    </row>
    <row r="1234" spans="1:1" x14ac:dyDescent="0.35">
      <c r="A1234" s="162" t="str">
        <f t="shared" si="27"/>
        <v/>
      </c>
    </row>
    <row r="1235" spans="1:1" x14ac:dyDescent="0.35">
      <c r="A1235" s="162" t="str">
        <f t="shared" si="27"/>
        <v/>
      </c>
    </row>
    <row r="1236" spans="1:1" x14ac:dyDescent="0.35">
      <c r="A1236" s="162" t="str">
        <f t="shared" si="27"/>
        <v/>
      </c>
    </row>
    <row r="1237" spans="1:1" x14ac:dyDescent="0.35">
      <c r="A1237" s="162" t="str">
        <f t="shared" si="27"/>
        <v/>
      </c>
    </row>
    <row r="1238" spans="1:1" x14ac:dyDescent="0.35">
      <c r="A1238" s="162" t="str">
        <f t="shared" si="27"/>
        <v/>
      </c>
    </row>
    <row r="1239" spans="1:1" x14ac:dyDescent="0.35">
      <c r="A1239" s="162" t="str">
        <f t="shared" si="27"/>
        <v/>
      </c>
    </row>
    <row r="1240" spans="1:1" x14ac:dyDescent="0.35">
      <c r="A1240" s="162" t="str">
        <f t="shared" si="27"/>
        <v/>
      </c>
    </row>
    <row r="1241" spans="1:1" x14ac:dyDescent="0.35">
      <c r="A1241" s="162" t="str">
        <f t="shared" si="27"/>
        <v/>
      </c>
    </row>
    <row r="1242" spans="1:1" x14ac:dyDescent="0.35">
      <c r="A1242" s="162" t="str">
        <f t="shared" si="27"/>
        <v/>
      </c>
    </row>
    <row r="1243" spans="1:1" x14ac:dyDescent="0.35">
      <c r="A1243" s="162" t="str">
        <f t="shared" si="27"/>
        <v/>
      </c>
    </row>
    <row r="1244" spans="1:1" x14ac:dyDescent="0.35">
      <c r="A1244" s="162" t="str">
        <f t="shared" si="27"/>
        <v/>
      </c>
    </row>
    <row r="1245" spans="1:1" x14ac:dyDescent="0.35">
      <c r="A1245" s="162" t="str">
        <f t="shared" si="27"/>
        <v/>
      </c>
    </row>
    <row r="1246" spans="1:1" x14ac:dyDescent="0.35">
      <c r="A1246" s="162" t="str">
        <f t="shared" si="27"/>
        <v/>
      </c>
    </row>
    <row r="1247" spans="1:1" x14ac:dyDescent="0.35">
      <c r="A1247" s="162" t="str">
        <f t="shared" si="27"/>
        <v/>
      </c>
    </row>
    <row r="1248" spans="1:1" x14ac:dyDescent="0.35">
      <c r="A1248" s="162" t="str">
        <f t="shared" si="27"/>
        <v/>
      </c>
    </row>
    <row r="1249" spans="1:1" x14ac:dyDescent="0.35">
      <c r="A1249" s="162" t="str">
        <f t="shared" si="27"/>
        <v/>
      </c>
    </row>
    <row r="1250" spans="1:1" x14ac:dyDescent="0.35">
      <c r="A1250" s="162" t="str">
        <f t="shared" si="27"/>
        <v/>
      </c>
    </row>
    <row r="1251" spans="1:1" x14ac:dyDescent="0.35">
      <c r="A1251" s="162" t="str">
        <f t="shared" si="27"/>
        <v/>
      </c>
    </row>
    <row r="1252" spans="1:1" x14ac:dyDescent="0.35">
      <c r="A1252" s="162" t="str">
        <f t="shared" si="27"/>
        <v/>
      </c>
    </row>
    <row r="1253" spans="1:1" x14ac:dyDescent="0.35">
      <c r="A1253" s="162" t="str">
        <f t="shared" si="27"/>
        <v/>
      </c>
    </row>
    <row r="1254" spans="1:1" x14ac:dyDescent="0.35">
      <c r="A1254" s="162" t="str">
        <f t="shared" si="27"/>
        <v/>
      </c>
    </row>
    <row r="1255" spans="1:1" x14ac:dyDescent="0.35">
      <c r="A1255" s="162" t="str">
        <f t="shared" si="27"/>
        <v/>
      </c>
    </row>
    <row r="1256" spans="1:1" x14ac:dyDescent="0.35">
      <c r="A1256" s="162" t="str">
        <f t="shared" si="27"/>
        <v/>
      </c>
    </row>
    <row r="1257" spans="1:1" x14ac:dyDescent="0.35">
      <c r="A1257" s="162" t="str">
        <f t="shared" si="27"/>
        <v/>
      </c>
    </row>
    <row r="1258" spans="1:1" x14ac:dyDescent="0.35">
      <c r="A1258" s="162" t="str">
        <f t="shared" si="27"/>
        <v/>
      </c>
    </row>
    <row r="1259" spans="1:1" x14ac:dyDescent="0.35">
      <c r="A1259" s="162" t="str">
        <f t="shared" si="27"/>
        <v/>
      </c>
    </row>
    <row r="1260" spans="1:1" x14ac:dyDescent="0.35">
      <c r="A1260" s="162" t="str">
        <f t="shared" si="27"/>
        <v/>
      </c>
    </row>
    <row r="1261" spans="1:1" x14ac:dyDescent="0.35">
      <c r="A1261" s="162" t="str">
        <f t="shared" si="27"/>
        <v/>
      </c>
    </row>
    <row r="1262" spans="1:1" x14ac:dyDescent="0.35">
      <c r="A1262" s="162" t="str">
        <f t="shared" si="27"/>
        <v/>
      </c>
    </row>
    <row r="1263" spans="1:1" x14ac:dyDescent="0.35">
      <c r="A1263" s="162" t="str">
        <f t="shared" si="27"/>
        <v/>
      </c>
    </row>
    <row r="1264" spans="1:1" x14ac:dyDescent="0.35">
      <c r="A1264" s="162" t="str">
        <f t="shared" si="27"/>
        <v/>
      </c>
    </row>
    <row r="1265" spans="1:1" x14ac:dyDescent="0.35">
      <c r="A1265" s="162" t="str">
        <f t="shared" si="27"/>
        <v/>
      </c>
    </row>
    <row r="1266" spans="1:1" x14ac:dyDescent="0.35">
      <c r="A1266" s="162" t="str">
        <f t="shared" si="27"/>
        <v/>
      </c>
    </row>
    <row r="1267" spans="1:1" x14ac:dyDescent="0.35">
      <c r="A1267" s="162" t="str">
        <f t="shared" si="27"/>
        <v/>
      </c>
    </row>
    <row r="1268" spans="1:1" x14ac:dyDescent="0.35">
      <c r="A1268" s="162" t="str">
        <f t="shared" si="27"/>
        <v/>
      </c>
    </row>
    <row r="1269" spans="1:1" x14ac:dyDescent="0.35">
      <c r="A1269" s="162" t="str">
        <f t="shared" si="27"/>
        <v/>
      </c>
    </row>
    <row r="1270" spans="1:1" x14ac:dyDescent="0.35">
      <c r="A1270" s="162" t="str">
        <f t="shared" si="27"/>
        <v/>
      </c>
    </row>
    <row r="1271" spans="1:1" x14ac:dyDescent="0.35">
      <c r="A1271" s="162" t="str">
        <f t="shared" si="27"/>
        <v/>
      </c>
    </row>
    <row r="1272" spans="1:1" x14ac:dyDescent="0.35">
      <c r="A1272" s="162" t="str">
        <f t="shared" si="27"/>
        <v/>
      </c>
    </row>
    <row r="1273" spans="1:1" x14ac:dyDescent="0.35">
      <c r="A1273" s="162" t="str">
        <f t="shared" si="27"/>
        <v/>
      </c>
    </row>
    <row r="1274" spans="1:1" x14ac:dyDescent="0.35">
      <c r="A1274" s="162" t="str">
        <f t="shared" si="27"/>
        <v/>
      </c>
    </row>
    <row r="1275" spans="1:1" x14ac:dyDescent="0.35">
      <c r="A1275" s="162" t="str">
        <f t="shared" si="27"/>
        <v/>
      </c>
    </row>
    <row r="1276" spans="1:1" x14ac:dyDescent="0.35">
      <c r="A1276" s="162" t="str">
        <f t="shared" si="27"/>
        <v/>
      </c>
    </row>
    <row r="1277" spans="1:1" x14ac:dyDescent="0.35">
      <c r="A1277" s="162" t="str">
        <f t="shared" si="27"/>
        <v/>
      </c>
    </row>
    <row r="1278" spans="1:1" x14ac:dyDescent="0.35">
      <c r="A1278" s="162" t="str">
        <f t="shared" si="27"/>
        <v/>
      </c>
    </row>
    <row r="1279" spans="1:1" x14ac:dyDescent="0.35">
      <c r="A1279" s="162" t="str">
        <f t="shared" si="27"/>
        <v/>
      </c>
    </row>
    <row r="1280" spans="1:1" x14ac:dyDescent="0.35">
      <c r="A1280" s="162" t="str">
        <f t="shared" si="27"/>
        <v/>
      </c>
    </row>
    <row r="1281" spans="1:1" x14ac:dyDescent="0.35">
      <c r="A1281" s="162" t="str">
        <f t="shared" si="27"/>
        <v/>
      </c>
    </row>
    <row r="1282" spans="1:1" x14ac:dyDescent="0.35">
      <c r="A1282" s="162" t="str">
        <f t="shared" si="27"/>
        <v/>
      </c>
    </row>
    <row r="1283" spans="1:1" x14ac:dyDescent="0.35">
      <c r="A1283" s="162" t="str">
        <f t="shared" si="27"/>
        <v/>
      </c>
    </row>
    <row r="1284" spans="1:1" x14ac:dyDescent="0.35">
      <c r="A1284" s="162" t="str">
        <f t="shared" si="27"/>
        <v/>
      </c>
    </row>
    <row r="1285" spans="1:1" x14ac:dyDescent="0.35">
      <c r="A1285" s="162" t="str">
        <f t="shared" ref="A1285:A1348" si="28">IF(F1285="","",IF(B1285="",A1284,B1285))</f>
        <v/>
      </c>
    </row>
    <row r="1286" spans="1:1" x14ac:dyDescent="0.35">
      <c r="A1286" s="162" t="str">
        <f t="shared" si="28"/>
        <v/>
      </c>
    </row>
    <row r="1287" spans="1:1" x14ac:dyDescent="0.35">
      <c r="A1287" s="162" t="str">
        <f t="shared" si="28"/>
        <v/>
      </c>
    </row>
    <row r="1288" spans="1:1" x14ac:dyDescent="0.35">
      <c r="A1288" s="162" t="str">
        <f t="shared" si="28"/>
        <v/>
      </c>
    </row>
    <row r="1289" spans="1:1" x14ac:dyDescent="0.35">
      <c r="A1289" s="162" t="str">
        <f t="shared" si="28"/>
        <v/>
      </c>
    </row>
    <row r="1290" spans="1:1" x14ac:dyDescent="0.35">
      <c r="A1290" s="162" t="str">
        <f t="shared" si="28"/>
        <v/>
      </c>
    </row>
    <row r="1291" spans="1:1" x14ac:dyDescent="0.35">
      <c r="A1291" s="162" t="str">
        <f t="shared" si="28"/>
        <v/>
      </c>
    </row>
    <row r="1292" spans="1:1" x14ac:dyDescent="0.35">
      <c r="A1292" s="162" t="str">
        <f t="shared" si="28"/>
        <v/>
      </c>
    </row>
    <row r="1293" spans="1:1" x14ac:dyDescent="0.35">
      <c r="A1293" s="162" t="str">
        <f t="shared" si="28"/>
        <v/>
      </c>
    </row>
    <row r="1294" spans="1:1" x14ac:dyDescent="0.35">
      <c r="A1294" s="162" t="str">
        <f t="shared" si="28"/>
        <v/>
      </c>
    </row>
    <row r="1295" spans="1:1" x14ac:dyDescent="0.35">
      <c r="A1295" s="162" t="str">
        <f t="shared" si="28"/>
        <v/>
      </c>
    </row>
    <row r="1296" spans="1:1" x14ac:dyDescent="0.35">
      <c r="A1296" s="162" t="str">
        <f t="shared" si="28"/>
        <v/>
      </c>
    </row>
    <row r="1297" spans="1:1" x14ac:dyDescent="0.35">
      <c r="A1297" s="162" t="str">
        <f t="shared" si="28"/>
        <v/>
      </c>
    </row>
    <row r="1298" spans="1:1" x14ac:dyDescent="0.35">
      <c r="A1298" s="162" t="str">
        <f t="shared" si="28"/>
        <v/>
      </c>
    </row>
    <row r="1299" spans="1:1" x14ac:dyDescent="0.35">
      <c r="A1299" s="162" t="str">
        <f t="shared" si="28"/>
        <v/>
      </c>
    </row>
    <row r="1300" spans="1:1" x14ac:dyDescent="0.35">
      <c r="A1300" s="162" t="str">
        <f t="shared" si="28"/>
        <v/>
      </c>
    </row>
    <row r="1301" spans="1:1" x14ac:dyDescent="0.35">
      <c r="A1301" s="162" t="str">
        <f t="shared" si="28"/>
        <v/>
      </c>
    </row>
    <row r="1302" spans="1:1" x14ac:dyDescent="0.35">
      <c r="A1302" s="162" t="str">
        <f t="shared" si="28"/>
        <v/>
      </c>
    </row>
    <row r="1303" spans="1:1" x14ac:dyDescent="0.35">
      <c r="A1303" s="162" t="str">
        <f t="shared" si="28"/>
        <v/>
      </c>
    </row>
    <row r="1304" spans="1:1" x14ac:dyDescent="0.35">
      <c r="A1304" s="162" t="str">
        <f t="shared" si="28"/>
        <v/>
      </c>
    </row>
    <row r="1305" spans="1:1" x14ac:dyDescent="0.35">
      <c r="A1305" s="162" t="str">
        <f t="shared" si="28"/>
        <v/>
      </c>
    </row>
    <row r="1306" spans="1:1" x14ac:dyDescent="0.35">
      <c r="A1306" s="162" t="str">
        <f t="shared" si="28"/>
        <v/>
      </c>
    </row>
    <row r="1307" spans="1:1" x14ac:dyDescent="0.35">
      <c r="A1307" s="162" t="str">
        <f t="shared" si="28"/>
        <v/>
      </c>
    </row>
    <row r="1308" spans="1:1" x14ac:dyDescent="0.35">
      <c r="A1308" s="162" t="str">
        <f t="shared" si="28"/>
        <v/>
      </c>
    </row>
    <row r="1309" spans="1:1" x14ac:dyDescent="0.35">
      <c r="A1309" s="162" t="str">
        <f t="shared" si="28"/>
        <v/>
      </c>
    </row>
    <row r="1310" spans="1:1" x14ac:dyDescent="0.35">
      <c r="A1310" s="162" t="str">
        <f t="shared" si="28"/>
        <v/>
      </c>
    </row>
    <row r="1311" spans="1:1" x14ac:dyDescent="0.35">
      <c r="A1311" s="162" t="str">
        <f t="shared" si="28"/>
        <v/>
      </c>
    </row>
    <row r="1312" spans="1:1" x14ac:dyDescent="0.35">
      <c r="A1312" s="162" t="str">
        <f t="shared" si="28"/>
        <v/>
      </c>
    </row>
    <row r="1313" spans="1:1" x14ac:dyDescent="0.35">
      <c r="A1313" s="162" t="str">
        <f t="shared" si="28"/>
        <v/>
      </c>
    </row>
    <row r="1314" spans="1:1" x14ac:dyDescent="0.35">
      <c r="A1314" s="162" t="str">
        <f t="shared" si="28"/>
        <v/>
      </c>
    </row>
    <row r="1315" spans="1:1" x14ac:dyDescent="0.35">
      <c r="A1315" s="162" t="str">
        <f t="shared" si="28"/>
        <v/>
      </c>
    </row>
    <row r="1316" spans="1:1" x14ac:dyDescent="0.35">
      <c r="A1316" s="162" t="str">
        <f t="shared" si="28"/>
        <v/>
      </c>
    </row>
    <row r="1317" spans="1:1" x14ac:dyDescent="0.35">
      <c r="A1317" s="162" t="str">
        <f t="shared" si="28"/>
        <v/>
      </c>
    </row>
    <row r="1318" spans="1:1" x14ac:dyDescent="0.35">
      <c r="A1318" s="162" t="str">
        <f t="shared" si="28"/>
        <v/>
      </c>
    </row>
    <row r="1319" spans="1:1" x14ac:dyDescent="0.35">
      <c r="A1319" s="162" t="str">
        <f t="shared" si="28"/>
        <v/>
      </c>
    </row>
    <row r="1320" spans="1:1" x14ac:dyDescent="0.35">
      <c r="A1320" s="162" t="str">
        <f t="shared" si="28"/>
        <v/>
      </c>
    </row>
    <row r="1321" spans="1:1" x14ac:dyDescent="0.35">
      <c r="A1321" s="162" t="str">
        <f t="shared" si="28"/>
        <v/>
      </c>
    </row>
    <row r="1322" spans="1:1" x14ac:dyDescent="0.35">
      <c r="A1322" s="162" t="str">
        <f t="shared" si="28"/>
        <v/>
      </c>
    </row>
    <row r="1323" spans="1:1" x14ac:dyDescent="0.35">
      <c r="A1323" s="162" t="str">
        <f t="shared" si="28"/>
        <v/>
      </c>
    </row>
    <row r="1324" spans="1:1" x14ac:dyDescent="0.35">
      <c r="A1324" s="162" t="str">
        <f t="shared" si="28"/>
        <v/>
      </c>
    </row>
    <row r="1325" spans="1:1" x14ac:dyDescent="0.35">
      <c r="A1325" s="162" t="str">
        <f t="shared" si="28"/>
        <v/>
      </c>
    </row>
    <row r="1326" spans="1:1" x14ac:dyDescent="0.35">
      <c r="A1326" s="162" t="str">
        <f t="shared" si="28"/>
        <v/>
      </c>
    </row>
    <row r="1327" spans="1:1" x14ac:dyDescent="0.35">
      <c r="A1327" s="162" t="str">
        <f t="shared" si="28"/>
        <v/>
      </c>
    </row>
    <row r="1328" spans="1:1" x14ac:dyDescent="0.35">
      <c r="A1328" s="162" t="str">
        <f t="shared" si="28"/>
        <v/>
      </c>
    </row>
    <row r="1329" spans="1:1" x14ac:dyDescent="0.35">
      <c r="A1329" s="162" t="str">
        <f t="shared" si="28"/>
        <v/>
      </c>
    </row>
    <row r="1330" spans="1:1" x14ac:dyDescent="0.35">
      <c r="A1330" s="162" t="str">
        <f t="shared" si="28"/>
        <v/>
      </c>
    </row>
    <row r="1331" spans="1:1" x14ac:dyDescent="0.35">
      <c r="A1331" s="162" t="str">
        <f t="shared" si="28"/>
        <v/>
      </c>
    </row>
    <row r="1332" spans="1:1" x14ac:dyDescent="0.35">
      <c r="A1332" s="162" t="str">
        <f t="shared" si="28"/>
        <v/>
      </c>
    </row>
    <row r="1333" spans="1:1" x14ac:dyDescent="0.35">
      <c r="A1333" s="162" t="str">
        <f t="shared" si="28"/>
        <v/>
      </c>
    </row>
    <row r="1334" spans="1:1" x14ac:dyDescent="0.35">
      <c r="A1334" s="162" t="str">
        <f t="shared" si="28"/>
        <v/>
      </c>
    </row>
    <row r="1335" spans="1:1" x14ac:dyDescent="0.35">
      <c r="A1335" s="162" t="str">
        <f t="shared" si="28"/>
        <v/>
      </c>
    </row>
    <row r="1336" spans="1:1" x14ac:dyDescent="0.35">
      <c r="A1336" s="162" t="str">
        <f t="shared" si="28"/>
        <v/>
      </c>
    </row>
    <row r="1337" spans="1:1" x14ac:dyDescent="0.35">
      <c r="A1337" s="162" t="str">
        <f t="shared" si="28"/>
        <v/>
      </c>
    </row>
    <row r="1338" spans="1:1" x14ac:dyDescent="0.35">
      <c r="A1338" s="162" t="str">
        <f t="shared" si="28"/>
        <v/>
      </c>
    </row>
    <row r="1339" spans="1:1" x14ac:dyDescent="0.35">
      <c r="A1339" s="162" t="str">
        <f t="shared" si="28"/>
        <v/>
      </c>
    </row>
    <row r="1340" spans="1:1" x14ac:dyDescent="0.35">
      <c r="A1340" s="162" t="str">
        <f t="shared" si="28"/>
        <v/>
      </c>
    </row>
    <row r="1341" spans="1:1" x14ac:dyDescent="0.35">
      <c r="A1341" s="162" t="str">
        <f t="shared" si="28"/>
        <v/>
      </c>
    </row>
    <row r="1342" spans="1:1" x14ac:dyDescent="0.35">
      <c r="A1342" s="162" t="str">
        <f t="shared" si="28"/>
        <v/>
      </c>
    </row>
    <row r="1343" spans="1:1" x14ac:dyDescent="0.35">
      <c r="A1343" s="162" t="str">
        <f t="shared" si="28"/>
        <v/>
      </c>
    </row>
    <row r="1344" spans="1:1" x14ac:dyDescent="0.35">
      <c r="A1344" s="162" t="str">
        <f t="shared" si="28"/>
        <v/>
      </c>
    </row>
    <row r="1345" spans="1:1" x14ac:dyDescent="0.35">
      <c r="A1345" s="162" t="str">
        <f t="shared" si="28"/>
        <v/>
      </c>
    </row>
    <row r="1346" spans="1:1" x14ac:dyDescent="0.35">
      <c r="A1346" s="162" t="str">
        <f t="shared" si="28"/>
        <v/>
      </c>
    </row>
    <row r="1347" spans="1:1" x14ac:dyDescent="0.35">
      <c r="A1347" s="162" t="str">
        <f t="shared" si="28"/>
        <v/>
      </c>
    </row>
    <row r="1348" spans="1:1" x14ac:dyDescent="0.35">
      <c r="A1348" s="162" t="str">
        <f t="shared" si="28"/>
        <v/>
      </c>
    </row>
    <row r="1349" spans="1:1" x14ac:dyDescent="0.35">
      <c r="A1349" s="162" t="str">
        <f t="shared" ref="A1349:A1412" si="29">IF(F1349="","",IF(B1349="",A1348,B1349))</f>
        <v/>
      </c>
    </row>
    <row r="1350" spans="1:1" x14ac:dyDescent="0.35">
      <c r="A1350" s="162" t="str">
        <f t="shared" si="29"/>
        <v/>
      </c>
    </row>
    <row r="1351" spans="1:1" x14ac:dyDescent="0.35">
      <c r="A1351" s="162" t="str">
        <f t="shared" si="29"/>
        <v/>
      </c>
    </row>
    <row r="1352" spans="1:1" x14ac:dyDescent="0.35">
      <c r="A1352" s="162" t="str">
        <f t="shared" si="29"/>
        <v/>
      </c>
    </row>
    <row r="1353" spans="1:1" x14ac:dyDescent="0.35">
      <c r="A1353" s="162" t="str">
        <f t="shared" si="29"/>
        <v/>
      </c>
    </row>
    <row r="1354" spans="1:1" x14ac:dyDescent="0.35">
      <c r="A1354" s="162" t="str">
        <f t="shared" si="29"/>
        <v/>
      </c>
    </row>
    <row r="1355" spans="1:1" x14ac:dyDescent="0.35">
      <c r="A1355" s="162" t="str">
        <f t="shared" si="29"/>
        <v/>
      </c>
    </row>
    <row r="1356" spans="1:1" x14ac:dyDescent="0.35">
      <c r="A1356" s="162" t="str">
        <f t="shared" si="29"/>
        <v/>
      </c>
    </row>
    <row r="1357" spans="1:1" x14ac:dyDescent="0.35">
      <c r="A1357" s="162" t="str">
        <f t="shared" si="29"/>
        <v/>
      </c>
    </row>
    <row r="1358" spans="1:1" x14ac:dyDescent="0.35">
      <c r="A1358" s="162" t="str">
        <f t="shared" si="29"/>
        <v/>
      </c>
    </row>
    <row r="1359" spans="1:1" x14ac:dyDescent="0.35">
      <c r="A1359" s="162" t="str">
        <f t="shared" si="29"/>
        <v/>
      </c>
    </row>
    <row r="1360" spans="1:1" x14ac:dyDescent="0.35">
      <c r="A1360" s="162" t="str">
        <f t="shared" si="29"/>
        <v/>
      </c>
    </row>
    <row r="1361" spans="1:1" x14ac:dyDescent="0.35">
      <c r="A1361" s="162" t="str">
        <f t="shared" si="29"/>
        <v/>
      </c>
    </row>
    <row r="1362" spans="1:1" x14ac:dyDescent="0.35">
      <c r="A1362" s="162" t="str">
        <f t="shared" si="29"/>
        <v/>
      </c>
    </row>
    <row r="1363" spans="1:1" x14ac:dyDescent="0.35">
      <c r="A1363" s="162" t="str">
        <f t="shared" si="29"/>
        <v/>
      </c>
    </row>
    <row r="1364" spans="1:1" x14ac:dyDescent="0.35">
      <c r="A1364" s="162" t="str">
        <f t="shared" si="29"/>
        <v/>
      </c>
    </row>
    <row r="1365" spans="1:1" x14ac:dyDescent="0.35">
      <c r="A1365" s="162" t="str">
        <f t="shared" si="29"/>
        <v/>
      </c>
    </row>
    <row r="1366" spans="1:1" x14ac:dyDescent="0.35">
      <c r="A1366" s="162" t="str">
        <f t="shared" si="29"/>
        <v/>
      </c>
    </row>
    <row r="1367" spans="1:1" x14ac:dyDescent="0.35">
      <c r="A1367" s="162" t="str">
        <f t="shared" si="29"/>
        <v/>
      </c>
    </row>
    <row r="1368" spans="1:1" x14ac:dyDescent="0.35">
      <c r="A1368" s="162" t="str">
        <f t="shared" si="29"/>
        <v/>
      </c>
    </row>
    <row r="1369" spans="1:1" x14ac:dyDescent="0.35">
      <c r="A1369" s="162" t="str">
        <f t="shared" si="29"/>
        <v/>
      </c>
    </row>
    <row r="1370" spans="1:1" x14ac:dyDescent="0.35">
      <c r="A1370" s="162" t="str">
        <f t="shared" si="29"/>
        <v/>
      </c>
    </row>
    <row r="1371" spans="1:1" x14ac:dyDescent="0.35">
      <c r="A1371" s="162" t="str">
        <f t="shared" si="29"/>
        <v/>
      </c>
    </row>
    <row r="1372" spans="1:1" x14ac:dyDescent="0.35">
      <c r="A1372" s="162" t="str">
        <f t="shared" si="29"/>
        <v/>
      </c>
    </row>
    <row r="1373" spans="1:1" x14ac:dyDescent="0.35">
      <c r="A1373" s="162" t="str">
        <f t="shared" si="29"/>
        <v/>
      </c>
    </row>
    <row r="1374" spans="1:1" x14ac:dyDescent="0.35">
      <c r="A1374" s="162" t="str">
        <f t="shared" si="29"/>
        <v/>
      </c>
    </row>
    <row r="1375" spans="1:1" x14ac:dyDescent="0.35">
      <c r="A1375" s="162" t="str">
        <f t="shared" si="29"/>
        <v/>
      </c>
    </row>
    <row r="1376" spans="1:1" x14ac:dyDescent="0.35">
      <c r="A1376" s="162" t="str">
        <f t="shared" si="29"/>
        <v/>
      </c>
    </row>
    <row r="1377" spans="1:1" x14ac:dyDescent="0.35">
      <c r="A1377" s="162" t="str">
        <f t="shared" si="29"/>
        <v/>
      </c>
    </row>
    <row r="1378" spans="1:1" x14ac:dyDescent="0.35">
      <c r="A1378" s="162" t="str">
        <f t="shared" si="29"/>
        <v/>
      </c>
    </row>
    <row r="1379" spans="1:1" x14ac:dyDescent="0.35">
      <c r="A1379" s="162" t="str">
        <f t="shared" si="29"/>
        <v/>
      </c>
    </row>
    <row r="1380" spans="1:1" x14ac:dyDescent="0.35">
      <c r="A1380" s="162" t="str">
        <f t="shared" si="29"/>
        <v/>
      </c>
    </row>
    <row r="1381" spans="1:1" x14ac:dyDescent="0.35">
      <c r="A1381" s="162" t="str">
        <f t="shared" si="29"/>
        <v/>
      </c>
    </row>
    <row r="1382" spans="1:1" x14ac:dyDescent="0.35">
      <c r="A1382" s="162" t="str">
        <f t="shared" si="29"/>
        <v/>
      </c>
    </row>
    <row r="1383" spans="1:1" x14ac:dyDescent="0.35">
      <c r="A1383" s="162" t="str">
        <f t="shared" si="29"/>
        <v/>
      </c>
    </row>
    <row r="1384" spans="1:1" x14ac:dyDescent="0.35">
      <c r="A1384" s="162" t="str">
        <f t="shared" si="29"/>
        <v/>
      </c>
    </row>
    <row r="1385" spans="1:1" x14ac:dyDescent="0.35">
      <c r="A1385" s="162" t="str">
        <f t="shared" si="29"/>
        <v/>
      </c>
    </row>
    <row r="1386" spans="1:1" x14ac:dyDescent="0.35">
      <c r="A1386" s="162" t="str">
        <f t="shared" si="29"/>
        <v/>
      </c>
    </row>
    <row r="1387" spans="1:1" x14ac:dyDescent="0.35">
      <c r="A1387" s="162" t="str">
        <f t="shared" si="29"/>
        <v/>
      </c>
    </row>
    <row r="1388" spans="1:1" x14ac:dyDescent="0.35">
      <c r="A1388" s="162" t="str">
        <f t="shared" si="29"/>
        <v/>
      </c>
    </row>
    <row r="1389" spans="1:1" x14ac:dyDescent="0.35">
      <c r="A1389" s="162" t="str">
        <f t="shared" si="29"/>
        <v/>
      </c>
    </row>
    <row r="1390" spans="1:1" x14ac:dyDescent="0.35">
      <c r="A1390" s="162" t="str">
        <f t="shared" si="29"/>
        <v/>
      </c>
    </row>
    <row r="1391" spans="1:1" x14ac:dyDescent="0.35">
      <c r="A1391" s="162" t="str">
        <f t="shared" si="29"/>
        <v/>
      </c>
    </row>
    <row r="1392" spans="1:1" x14ac:dyDescent="0.35">
      <c r="A1392" s="162" t="str">
        <f t="shared" si="29"/>
        <v/>
      </c>
    </row>
    <row r="1393" spans="1:1" x14ac:dyDescent="0.35">
      <c r="A1393" s="162" t="str">
        <f t="shared" si="29"/>
        <v/>
      </c>
    </row>
    <row r="1394" spans="1:1" x14ac:dyDescent="0.35">
      <c r="A1394" s="162" t="str">
        <f t="shared" si="29"/>
        <v/>
      </c>
    </row>
    <row r="1395" spans="1:1" x14ac:dyDescent="0.35">
      <c r="A1395" s="162" t="str">
        <f t="shared" si="29"/>
        <v/>
      </c>
    </row>
    <row r="1396" spans="1:1" x14ac:dyDescent="0.35">
      <c r="A1396" s="162" t="str">
        <f t="shared" si="29"/>
        <v/>
      </c>
    </row>
    <row r="1397" spans="1:1" x14ac:dyDescent="0.35">
      <c r="A1397" s="162" t="str">
        <f t="shared" si="29"/>
        <v/>
      </c>
    </row>
    <row r="1398" spans="1:1" x14ac:dyDescent="0.35">
      <c r="A1398" s="162" t="str">
        <f t="shared" si="29"/>
        <v/>
      </c>
    </row>
    <row r="1399" spans="1:1" x14ac:dyDescent="0.35">
      <c r="A1399" s="162" t="str">
        <f t="shared" si="29"/>
        <v/>
      </c>
    </row>
    <row r="1400" spans="1:1" x14ac:dyDescent="0.35">
      <c r="A1400" s="162" t="str">
        <f t="shared" si="29"/>
        <v/>
      </c>
    </row>
    <row r="1401" spans="1:1" x14ac:dyDescent="0.35">
      <c r="A1401" s="162" t="str">
        <f t="shared" si="29"/>
        <v/>
      </c>
    </row>
    <row r="1402" spans="1:1" x14ac:dyDescent="0.35">
      <c r="A1402" s="162" t="str">
        <f t="shared" si="29"/>
        <v/>
      </c>
    </row>
    <row r="1403" spans="1:1" x14ac:dyDescent="0.35">
      <c r="A1403" s="162" t="str">
        <f t="shared" si="29"/>
        <v/>
      </c>
    </row>
    <row r="1404" spans="1:1" x14ac:dyDescent="0.35">
      <c r="A1404" s="162" t="str">
        <f t="shared" si="29"/>
        <v/>
      </c>
    </row>
    <row r="1405" spans="1:1" x14ac:dyDescent="0.35">
      <c r="A1405" s="162" t="str">
        <f t="shared" si="29"/>
        <v/>
      </c>
    </row>
    <row r="1406" spans="1:1" x14ac:dyDescent="0.35">
      <c r="A1406" s="162" t="str">
        <f t="shared" si="29"/>
        <v/>
      </c>
    </row>
    <row r="1407" spans="1:1" x14ac:dyDescent="0.35">
      <c r="A1407" s="162" t="str">
        <f t="shared" si="29"/>
        <v/>
      </c>
    </row>
    <row r="1408" spans="1:1" x14ac:dyDescent="0.35">
      <c r="A1408" s="162" t="str">
        <f t="shared" si="29"/>
        <v/>
      </c>
    </row>
    <row r="1409" spans="1:1" x14ac:dyDescent="0.35">
      <c r="A1409" s="162" t="str">
        <f t="shared" si="29"/>
        <v/>
      </c>
    </row>
    <row r="1410" spans="1:1" x14ac:dyDescent="0.35">
      <c r="A1410" s="162" t="str">
        <f t="shared" si="29"/>
        <v/>
      </c>
    </row>
    <row r="1411" spans="1:1" x14ac:dyDescent="0.35">
      <c r="A1411" s="162" t="str">
        <f t="shared" si="29"/>
        <v/>
      </c>
    </row>
    <row r="1412" spans="1:1" x14ac:dyDescent="0.35">
      <c r="A1412" s="162" t="str">
        <f t="shared" si="29"/>
        <v/>
      </c>
    </row>
    <row r="1413" spans="1:1" x14ac:dyDescent="0.35">
      <c r="A1413" s="162" t="str">
        <f t="shared" ref="A1413:A1476" si="30">IF(F1413="","",IF(B1413="",A1412,B1413))</f>
        <v/>
      </c>
    </row>
    <row r="1414" spans="1:1" x14ac:dyDescent="0.35">
      <c r="A1414" s="162" t="str">
        <f t="shared" si="30"/>
        <v/>
      </c>
    </row>
    <row r="1415" spans="1:1" x14ac:dyDescent="0.35">
      <c r="A1415" s="162" t="str">
        <f t="shared" si="30"/>
        <v/>
      </c>
    </row>
    <row r="1416" spans="1:1" x14ac:dyDescent="0.35">
      <c r="A1416" s="162" t="str">
        <f t="shared" si="30"/>
        <v/>
      </c>
    </row>
    <row r="1417" spans="1:1" x14ac:dyDescent="0.35">
      <c r="A1417" s="162" t="str">
        <f t="shared" si="30"/>
        <v/>
      </c>
    </row>
    <row r="1418" spans="1:1" x14ac:dyDescent="0.35">
      <c r="A1418" s="162" t="str">
        <f t="shared" si="30"/>
        <v/>
      </c>
    </row>
    <row r="1419" spans="1:1" x14ac:dyDescent="0.35">
      <c r="A1419" s="162" t="str">
        <f t="shared" si="30"/>
        <v/>
      </c>
    </row>
    <row r="1420" spans="1:1" x14ac:dyDescent="0.35">
      <c r="A1420" s="162" t="str">
        <f t="shared" si="30"/>
        <v/>
      </c>
    </row>
    <row r="1421" spans="1:1" x14ac:dyDescent="0.35">
      <c r="A1421" s="162" t="str">
        <f t="shared" si="30"/>
        <v/>
      </c>
    </row>
    <row r="1422" spans="1:1" x14ac:dyDescent="0.35">
      <c r="A1422" s="162" t="str">
        <f t="shared" si="30"/>
        <v/>
      </c>
    </row>
    <row r="1423" spans="1:1" x14ac:dyDescent="0.35">
      <c r="A1423" s="162" t="str">
        <f t="shared" si="30"/>
        <v/>
      </c>
    </row>
    <row r="1424" spans="1:1" x14ac:dyDescent="0.35">
      <c r="A1424" s="162" t="str">
        <f t="shared" si="30"/>
        <v/>
      </c>
    </row>
    <row r="1425" spans="1:1" x14ac:dyDescent="0.35">
      <c r="A1425" s="162" t="str">
        <f t="shared" si="30"/>
        <v/>
      </c>
    </row>
    <row r="1426" spans="1:1" x14ac:dyDescent="0.35">
      <c r="A1426" s="162" t="str">
        <f t="shared" si="30"/>
        <v/>
      </c>
    </row>
    <row r="1427" spans="1:1" x14ac:dyDescent="0.35">
      <c r="A1427" s="162" t="str">
        <f t="shared" si="30"/>
        <v/>
      </c>
    </row>
    <row r="1428" spans="1:1" x14ac:dyDescent="0.35">
      <c r="A1428" s="162" t="str">
        <f t="shared" si="30"/>
        <v/>
      </c>
    </row>
    <row r="1429" spans="1:1" x14ac:dyDescent="0.35">
      <c r="A1429" s="162" t="str">
        <f t="shared" si="30"/>
        <v/>
      </c>
    </row>
    <row r="1430" spans="1:1" x14ac:dyDescent="0.35">
      <c r="A1430" s="162" t="str">
        <f t="shared" si="30"/>
        <v/>
      </c>
    </row>
    <row r="1431" spans="1:1" x14ac:dyDescent="0.35">
      <c r="A1431" s="162" t="str">
        <f t="shared" si="30"/>
        <v/>
      </c>
    </row>
    <row r="1432" spans="1:1" x14ac:dyDescent="0.35">
      <c r="A1432" s="162" t="str">
        <f t="shared" si="30"/>
        <v/>
      </c>
    </row>
    <row r="1433" spans="1:1" x14ac:dyDescent="0.35">
      <c r="A1433" s="162" t="str">
        <f t="shared" si="30"/>
        <v/>
      </c>
    </row>
    <row r="1434" spans="1:1" x14ac:dyDescent="0.35">
      <c r="A1434" s="162" t="str">
        <f t="shared" si="30"/>
        <v/>
      </c>
    </row>
    <row r="1435" spans="1:1" x14ac:dyDescent="0.35">
      <c r="A1435" s="162" t="str">
        <f t="shared" si="30"/>
        <v/>
      </c>
    </row>
    <row r="1436" spans="1:1" x14ac:dyDescent="0.35">
      <c r="A1436" s="162" t="str">
        <f t="shared" si="30"/>
        <v/>
      </c>
    </row>
    <row r="1437" spans="1:1" x14ac:dyDescent="0.35">
      <c r="A1437" s="162" t="str">
        <f t="shared" si="30"/>
        <v/>
      </c>
    </row>
    <row r="1438" spans="1:1" x14ac:dyDescent="0.35">
      <c r="A1438" s="162" t="str">
        <f t="shared" si="30"/>
        <v/>
      </c>
    </row>
    <row r="1439" spans="1:1" x14ac:dyDescent="0.35">
      <c r="A1439" s="162" t="str">
        <f t="shared" si="30"/>
        <v/>
      </c>
    </row>
    <row r="1440" spans="1:1" x14ac:dyDescent="0.35">
      <c r="A1440" s="162" t="str">
        <f t="shared" si="30"/>
        <v/>
      </c>
    </row>
    <row r="1441" spans="1:1" x14ac:dyDescent="0.35">
      <c r="A1441" s="162" t="str">
        <f t="shared" si="30"/>
        <v/>
      </c>
    </row>
    <row r="1442" spans="1:1" x14ac:dyDescent="0.35">
      <c r="A1442" s="162" t="str">
        <f t="shared" si="30"/>
        <v/>
      </c>
    </row>
    <row r="1443" spans="1:1" x14ac:dyDescent="0.35">
      <c r="A1443" s="162" t="str">
        <f t="shared" si="30"/>
        <v/>
      </c>
    </row>
    <row r="1444" spans="1:1" x14ac:dyDescent="0.35">
      <c r="A1444" s="162" t="str">
        <f t="shared" si="30"/>
        <v/>
      </c>
    </row>
    <row r="1445" spans="1:1" x14ac:dyDescent="0.35">
      <c r="A1445" s="162" t="str">
        <f t="shared" si="30"/>
        <v/>
      </c>
    </row>
    <row r="1446" spans="1:1" x14ac:dyDescent="0.35">
      <c r="A1446" s="162" t="str">
        <f t="shared" si="30"/>
        <v/>
      </c>
    </row>
    <row r="1447" spans="1:1" x14ac:dyDescent="0.35">
      <c r="A1447" s="162" t="str">
        <f t="shared" si="30"/>
        <v/>
      </c>
    </row>
    <row r="1448" spans="1:1" x14ac:dyDescent="0.35">
      <c r="A1448" s="162" t="str">
        <f t="shared" si="30"/>
        <v/>
      </c>
    </row>
    <row r="1449" spans="1:1" x14ac:dyDescent="0.35">
      <c r="A1449" s="162" t="str">
        <f t="shared" si="30"/>
        <v/>
      </c>
    </row>
    <row r="1450" spans="1:1" x14ac:dyDescent="0.35">
      <c r="A1450" s="162" t="str">
        <f t="shared" si="30"/>
        <v/>
      </c>
    </row>
    <row r="1451" spans="1:1" x14ac:dyDescent="0.35">
      <c r="A1451" s="162" t="str">
        <f t="shared" si="30"/>
        <v/>
      </c>
    </row>
    <row r="1452" spans="1:1" x14ac:dyDescent="0.35">
      <c r="A1452" s="162" t="str">
        <f t="shared" si="30"/>
        <v/>
      </c>
    </row>
    <row r="1453" spans="1:1" x14ac:dyDescent="0.35">
      <c r="A1453" s="162" t="str">
        <f t="shared" si="30"/>
        <v/>
      </c>
    </row>
    <row r="1454" spans="1:1" x14ac:dyDescent="0.35">
      <c r="A1454" s="162" t="str">
        <f t="shared" si="30"/>
        <v/>
      </c>
    </row>
    <row r="1455" spans="1:1" x14ac:dyDescent="0.35">
      <c r="A1455" s="162" t="str">
        <f t="shared" si="30"/>
        <v/>
      </c>
    </row>
    <row r="1456" spans="1:1" x14ac:dyDescent="0.35">
      <c r="A1456" s="162" t="str">
        <f t="shared" si="30"/>
        <v/>
      </c>
    </row>
    <row r="1457" spans="1:1" x14ac:dyDescent="0.35">
      <c r="A1457" s="162" t="str">
        <f t="shared" si="30"/>
        <v/>
      </c>
    </row>
    <row r="1458" spans="1:1" x14ac:dyDescent="0.35">
      <c r="A1458" s="162" t="str">
        <f t="shared" si="30"/>
        <v/>
      </c>
    </row>
    <row r="1459" spans="1:1" x14ac:dyDescent="0.35">
      <c r="A1459" s="162" t="str">
        <f t="shared" si="30"/>
        <v/>
      </c>
    </row>
    <row r="1460" spans="1:1" x14ac:dyDescent="0.35">
      <c r="A1460" s="162" t="str">
        <f t="shared" si="30"/>
        <v/>
      </c>
    </row>
    <row r="1461" spans="1:1" x14ac:dyDescent="0.35">
      <c r="A1461" s="162" t="str">
        <f t="shared" si="30"/>
        <v/>
      </c>
    </row>
    <row r="1462" spans="1:1" x14ac:dyDescent="0.35">
      <c r="A1462" s="162" t="str">
        <f t="shared" si="30"/>
        <v/>
      </c>
    </row>
    <row r="1463" spans="1:1" x14ac:dyDescent="0.35">
      <c r="A1463" s="162" t="str">
        <f t="shared" si="30"/>
        <v/>
      </c>
    </row>
    <row r="1464" spans="1:1" x14ac:dyDescent="0.35">
      <c r="A1464" s="162" t="str">
        <f t="shared" si="30"/>
        <v/>
      </c>
    </row>
    <row r="1465" spans="1:1" x14ac:dyDescent="0.35">
      <c r="A1465" s="162" t="str">
        <f t="shared" si="30"/>
        <v/>
      </c>
    </row>
    <row r="1466" spans="1:1" x14ac:dyDescent="0.35">
      <c r="A1466" s="162" t="str">
        <f t="shared" si="30"/>
        <v/>
      </c>
    </row>
    <row r="1467" spans="1:1" x14ac:dyDescent="0.35">
      <c r="A1467" s="162" t="str">
        <f t="shared" si="30"/>
        <v/>
      </c>
    </row>
    <row r="1468" spans="1:1" x14ac:dyDescent="0.35">
      <c r="A1468" s="162" t="str">
        <f t="shared" si="30"/>
        <v/>
      </c>
    </row>
    <row r="1469" spans="1:1" x14ac:dyDescent="0.35">
      <c r="A1469" s="162" t="str">
        <f t="shared" si="30"/>
        <v/>
      </c>
    </row>
    <row r="1470" spans="1:1" x14ac:dyDescent="0.35">
      <c r="A1470" s="162" t="str">
        <f t="shared" si="30"/>
        <v/>
      </c>
    </row>
    <row r="1471" spans="1:1" x14ac:dyDescent="0.35">
      <c r="A1471" s="162" t="str">
        <f t="shared" si="30"/>
        <v/>
      </c>
    </row>
    <row r="1472" spans="1:1" x14ac:dyDescent="0.35">
      <c r="A1472" s="162" t="str">
        <f t="shared" si="30"/>
        <v/>
      </c>
    </row>
    <row r="1473" spans="1:1" x14ac:dyDescent="0.35">
      <c r="A1473" s="162" t="str">
        <f t="shared" si="30"/>
        <v/>
      </c>
    </row>
    <row r="1474" spans="1:1" x14ac:dyDescent="0.35">
      <c r="A1474" s="162" t="str">
        <f t="shared" si="30"/>
        <v/>
      </c>
    </row>
    <row r="1475" spans="1:1" x14ac:dyDescent="0.35">
      <c r="A1475" s="162" t="str">
        <f t="shared" si="30"/>
        <v/>
      </c>
    </row>
    <row r="1476" spans="1:1" x14ac:dyDescent="0.35">
      <c r="A1476" s="162" t="str">
        <f t="shared" si="30"/>
        <v/>
      </c>
    </row>
    <row r="1477" spans="1:1" x14ac:dyDescent="0.35">
      <c r="A1477" s="162" t="str">
        <f t="shared" ref="A1477:A1540" si="31">IF(F1477="","",IF(B1477="",A1476,B1477))</f>
        <v/>
      </c>
    </row>
    <row r="1478" spans="1:1" x14ac:dyDescent="0.35">
      <c r="A1478" s="162" t="str">
        <f t="shared" si="31"/>
        <v/>
      </c>
    </row>
    <row r="1479" spans="1:1" x14ac:dyDescent="0.35">
      <c r="A1479" s="162" t="str">
        <f t="shared" si="31"/>
        <v/>
      </c>
    </row>
    <row r="1480" spans="1:1" x14ac:dyDescent="0.35">
      <c r="A1480" s="162" t="str">
        <f t="shared" si="31"/>
        <v/>
      </c>
    </row>
    <row r="1481" spans="1:1" x14ac:dyDescent="0.35">
      <c r="A1481" s="162" t="str">
        <f t="shared" si="31"/>
        <v/>
      </c>
    </row>
    <row r="1482" spans="1:1" x14ac:dyDescent="0.35">
      <c r="A1482" s="162" t="str">
        <f t="shared" si="31"/>
        <v/>
      </c>
    </row>
    <row r="1483" spans="1:1" x14ac:dyDescent="0.35">
      <c r="A1483" s="162" t="str">
        <f t="shared" si="31"/>
        <v/>
      </c>
    </row>
    <row r="1484" spans="1:1" x14ac:dyDescent="0.35">
      <c r="A1484" s="162" t="str">
        <f t="shared" si="31"/>
        <v/>
      </c>
    </row>
    <row r="1485" spans="1:1" x14ac:dyDescent="0.35">
      <c r="A1485" s="162" t="str">
        <f t="shared" si="31"/>
        <v/>
      </c>
    </row>
    <row r="1486" spans="1:1" x14ac:dyDescent="0.35">
      <c r="A1486" s="162" t="str">
        <f t="shared" si="31"/>
        <v/>
      </c>
    </row>
    <row r="1487" spans="1:1" x14ac:dyDescent="0.35">
      <c r="A1487" s="162" t="str">
        <f t="shared" si="31"/>
        <v/>
      </c>
    </row>
    <row r="1488" spans="1:1" x14ac:dyDescent="0.35">
      <c r="A1488" s="162" t="str">
        <f t="shared" si="31"/>
        <v/>
      </c>
    </row>
    <row r="1489" spans="1:1" x14ac:dyDescent="0.35">
      <c r="A1489" s="162" t="str">
        <f t="shared" si="31"/>
        <v/>
      </c>
    </row>
    <row r="1490" spans="1:1" x14ac:dyDescent="0.35">
      <c r="A1490" s="162" t="str">
        <f t="shared" si="31"/>
        <v/>
      </c>
    </row>
    <row r="1491" spans="1:1" x14ac:dyDescent="0.35">
      <c r="A1491" s="162" t="str">
        <f t="shared" si="31"/>
        <v/>
      </c>
    </row>
    <row r="1492" spans="1:1" x14ac:dyDescent="0.35">
      <c r="A1492" s="162" t="str">
        <f t="shared" si="31"/>
        <v/>
      </c>
    </row>
    <row r="1493" spans="1:1" x14ac:dyDescent="0.35">
      <c r="A1493" s="162" t="str">
        <f t="shared" si="31"/>
        <v/>
      </c>
    </row>
    <row r="1494" spans="1:1" x14ac:dyDescent="0.35">
      <c r="A1494" s="162" t="str">
        <f t="shared" si="31"/>
        <v/>
      </c>
    </row>
    <row r="1495" spans="1:1" x14ac:dyDescent="0.35">
      <c r="A1495" s="162" t="str">
        <f t="shared" si="31"/>
        <v/>
      </c>
    </row>
    <row r="1496" spans="1:1" x14ac:dyDescent="0.35">
      <c r="A1496" s="162" t="str">
        <f t="shared" si="31"/>
        <v/>
      </c>
    </row>
    <row r="1497" spans="1:1" x14ac:dyDescent="0.35">
      <c r="A1497" s="162" t="str">
        <f t="shared" si="31"/>
        <v/>
      </c>
    </row>
    <row r="1498" spans="1:1" x14ac:dyDescent="0.35">
      <c r="A1498" s="162" t="str">
        <f t="shared" si="31"/>
        <v/>
      </c>
    </row>
    <row r="1499" spans="1:1" x14ac:dyDescent="0.35">
      <c r="A1499" s="162" t="str">
        <f t="shared" si="31"/>
        <v/>
      </c>
    </row>
    <row r="1500" spans="1:1" x14ac:dyDescent="0.35">
      <c r="A1500" s="162" t="str">
        <f t="shared" si="31"/>
        <v/>
      </c>
    </row>
    <row r="1501" spans="1:1" x14ac:dyDescent="0.35">
      <c r="A1501" s="162" t="str">
        <f t="shared" si="31"/>
        <v/>
      </c>
    </row>
    <row r="1502" spans="1:1" x14ac:dyDescent="0.35">
      <c r="A1502" s="162" t="str">
        <f t="shared" si="31"/>
        <v/>
      </c>
    </row>
    <row r="1503" spans="1:1" x14ac:dyDescent="0.35">
      <c r="A1503" s="162" t="str">
        <f t="shared" si="31"/>
        <v/>
      </c>
    </row>
    <row r="1504" spans="1:1" x14ac:dyDescent="0.35">
      <c r="A1504" s="162" t="str">
        <f t="shared" si="31"/>
        <v/>
      </c>
    </row>
    <row r="1505" spans="1:1" x14ac:dyDescent="0.35">
      <c r="A1505" s="162" t="str">
        <f t="shared" si="31"/>
        <v/>
      </c>
    </row>
    <row r="1506" spans="1:1" x14ac:dyDescent="0.35">
      <c r="A1506" s="162" t="str">
        <f t="shared" si="31"/>
        <v/>
      </c>
    </row>
    <row r="1507" spans="1:1" x14ac:dyDescent="0.35">
      <c r="A1507" s="162" t="str">
        <f t="shared" si="31"/>
        <v/>
      </c>
    </row>
    <row r="1508" spans="1:1" x14ac:dyDescent="0.35">
      <c r="A1508" s="162" t="str">
        <f t="shared" si="31"/>
        <v/>
      </c>
    </row>
    <row r="1509" spans="1:1" x14ac:dyDescent="0.35">
      <c r="A1509" s="162" t="str">
        <f t="shared" si="31"/>
        <v/>
      </c>
    </row>
    <row r="1510" spans="1:1" x14ac:dyDescent="0.35">
      <c r="A1510" s="162" t="str">
        <f t="shared" si="31"/>
        <v/>
      </c>
    </row>
    <row r="1511" spans="1:1" x14ac:dyDescent="0.35">
      <c r="A1511" s="162" t="str">
        <f t="shared" si="31"/>
        <v/>
      </c>
    </row>
    <row r="1512" spans="1:1" x14ac:dyDescent="0.35">
      <c r="A1512" s="162" t="str">
        <f t="shared" si="31"/>
        <v/>
      </c>
    </row>
    <row r="1513" spans="1:1" x14ac:dyDescent="0.35">
      <c r="A1513" s="162" t="str">
        <f t="shared" si="31"/>
        <v/>
      </c>
    </row>
    <row r="1514" spans="1:1" x14ac:dyDescent="0.35">
      <c r="A1514" s="162" t="str">
        <f t="shared" si="31"/>
        <v/>
      </c>
    </row>
    <row r="1515" spans="1:1" x14ac:dyDescent="0.35">
      <c r="A1515" s="162" t="str">
        <f t="shared" si="31"/>
        <v/>
      </c>
    </row>
    <row r="1516" spans="1:1" x14ac:dyDescent="0.35">
      <c r="A1516" s="162" t="str">
        <f t="shared" si="31"/>
        <v/>
      </c>
    </row>
    <row r="1517" spans="1:1" x14ac:dyDescent="0.35">
      <c r="A1517" s="162" t="str">
        <f t="shared" si="31"/>
        <v/>
      </c>
    </row>
    <row r="1518" spans="1:1" x14ac:dyDescent="0.35">
      <c r="A1518" s="162" t="str">
        <f t="shared" si="31"/>
        <v/>
      </c>
    </row>
    <row r="1519" spans="1:1" x14ac:dyDescent="0.35">
      <c r="A1519" s="162" t="str">
        <f t="shared" si="31"/>
        <v/>
      </c>
    </row>
    <row r="1520" spans="1:1" x14ac:dyDescent="0.35">
      <c r="A1520" s="162" t="str">
        <f t="shared" si="31"/>
        <v/>
      </c>
    </row>
    <row r="1521" spans="1:1" x14ac:dyDescent="0.35">
      <c r="A1521" s="162" t="str">
        <f t="shared" si="31"/>
        <v/>
      </c>
    </row>
    <row r="1522" spans="1:1" x14ac:dyDescent="0.35">
      <c r="A1522" s="162" t="str">
        <f t="shared" si="31"/>
        <v/>
      </c>
    </row>
    <row r="1523" spans="1:1" x14ac:dyDescent="0.35">
      <c r="A1523" s="162" t="str">
        <f t="shared" si="31"/>
        <v/>
      </c>
    </row>
    <row r="1524" spans="1:1" x14ac:dyDescent="0.35">
      <c r="A1524" s="162" t="str">
        <f t="shared" si="31"/>
        <v/>
      </c>
    </row>
    <row r="1525" spans="1:1" x14ac:dyDescent="0.35">
      <c r="A1525" s="162" t="str">
        <f t="shared" si="31"/>
        <v/>
      </c>
    </row>
    <row r="1526" spans="1:1" x14ac:dyDescent="0.35">
      <c r="A1526" s="162" t="str">
        <f t="shared" si="31"/>
        <v/>
      </c>
    </row>
    <row r="1527" spans="1:1" x14ac:dyDescent="0.35">
      <c r="A1527" s="162" t="str">
        <f t="shared" si="31"/>
        <v/>
      </c>
    </row>
    <row r="1528" spans="1:1" x14ac:dyDescent="0.35">
      <c r="A1528" s="162" t="str">
        <f t="shared" si="31"/>
        <v/>
      </c>
    </row>
    <row r="1529" spans="1:1" x14ac:dyDescent="0.35">
      <c r="A1529" s="162" t="str">
        <f t="shared" si="31"/>
        <v/>
      </c>
    </row>
    <row r="1530" spans="1:1" x14ac:dyDescent="0.35">
      <c r="A1530" s="162" t="str">
        <f t="shared" si="31"/>
        <v/>
      </c>
    </row>
    <row r="1531" spans="1:1" x14ac:dyDescent="0.35">
      <c r="A1531" s="162" t="str">
        <f t="shared" si="31"/>
        <v/>
      </c>
    </row>
    <row r="1532" spans="1:1" x14ac:dyDescent="0.35">
      <c r="A1532" s="162" t="str">
        <f t="shared" si="31"/>
        <v/>
      </c>
    </row>
    <row r="1533" spans="1:1" x14ac:dyDescent="0.35">
      <c r="A1533" s="162" t="str">
        <f t="shared" si="31"/>
        <v/>
      </c>
    </row>
    <row r="1534" spans="1:1" x14ac:dyDescent="0.35">
      <c r="A1534" s="162" t="str">
        <f t="shared" si="31"/>
        <v/>
      </c>
    </row>
    <row r="1535" spans="1:1" x14ac:dyDescent="0.35">
      <c r="A1535" s="162" t="str">
        <f t="shared" si="31"/>
        <v/>
      </c>
    </row>
    <row r="1536" spans="1:1" x14ac:dyDescent="0.35">
      <c r="A1536" s="162" t="str">
        <f t="shared" si="31"/>
        <v/>
      </c>
    </row>
    <row r="1537" spans="1:1" x14ac:dyDescent="0.35">
      <c r="A1537" s="162" t="str">
        <f t="shared" si="31"/>
        <v/>
      </c>
    </row>
    <row r="1538" spans="1:1" x14ac:dyDescent="0.35">
      <c r="A1538" s="162" t="str">
        <f t="shared" si="31"/>
        <v/>
      </c>
    </row>
    <row r="1539" spans="1:1" x14ac:dyDescent="0.35">
      <c r="A1539" s="162" t="str">
        <f t="shared" si="31"/>
        <v/>
      </c>
    </row>
    <row r="1540" spans="1:1" x14ac:dyDescent="0.35">
      <c r="A1540" s="162" t="str">
        <f t="shared" si="31"/>
        <v/>
      </c>
    </row>
    <row r="1541" spans="1:1" x14ac:dyDescent="0.35">
      <c r="A1541" s="162" t="str">
        <f t="shared" ref="A1541:A1604" si="32">IF(F1541="","",IF(B1541="",A1540,B1541))</f>
        <v/>
      </c>
    </row>
    <row r="1542" spans="1:1" x14ac:dyDescent="0.35">
      <c r="A1542" s="162" t="str">
        <f t="shared" si="32"/>
        <v/>
      </c>
    </row>
    <row r="1543" spans="1:1" x14ac:dyDescent="0.35">
      <c r="A1543" s="162" t="str">
        <f t="shared" si="32"/>
        <v/>
      </c>
    </row>
    <row r="1544" spans="1:1" x14ac:dyDescent="0.35">
      <c r="A1544" s="162" t="str">
        <f t="shared" si="32"/>
        <v/>
      </c>
    </row>
    <row r="1545" spans="1:1" x14ac:dyDescent="0.35">
      <c r="A1545" s="162" t="str">
        <f t="shared" si="32"/>
        <v/>
      </c>
    </row>
    <row r="1546" spans="1:1" x14ac:dyDescent="0.35">
      <c r="A1546" s="162" t="str">
        <f t="shared" si="32"/>
        <v/>
      </c>
    </row>
    <row r="1547" spans="1:1" x14ac:dyDescent="0.35">
      <c r="A1547" s="162" t="str">
        <f t="shared" si="32"/>
        <v/>
      </c>
    </row>
    <row r="1548" spans="1:1" x14ac:dyDescent="0.35">
      <c r="A1548" s="162" t="str">
        <f t="shared" si="32"/>
        <v/>
      </c>
    </row>
    <row r="1549" spans="1:1" x14ac:dyDescent="0.35">
      <c r="A1549" s="162" t="str">
        <f t="shared" si="32"/>
        <v/>
      </c>
    </row>
    <row r="1550" spans="1:1" x14ac:dyDescent="0.35">
      <c r="A1550" s="162" t="str">
        <f t="shared" si="32"/>
        <v/>
      </c>
    </row>
    <row r="1551" spans="1:1" x14ac:dyDescent="0.35">
      <c r="A1551" s="162" t="str">
        <f t="shared" si="32"/>
        <v/>
      </c>
    </row>
    <row r="1552" spans="1:1" x14ac:dyDescent="0.35">
      <c r="A1552" s="162" t="str">
        <f t="shared" si="32"/>
        <v/>
      </c>
    </row>
    <row r="1553" spans="1:1" x14ac:dyDescent="0.35">
      <c r="A1553" s="162" t="str">
        <f t="shared" si="32"/>
        <v/>
      </c>
    </row>
    <row r="1554" spans="1:1" x14ac:dyDescent="0.35">
      <c r="A1554" s="162" t="str">
        <f t="shared" si="32"/>
        <v/>
      </c>
    </row>
    <row r="1555" spans="1:1" x14ac:dyDescent="0.35">
      <c r="A1555" s="162" t="str">
        <f t="shared" si="32"/>
        <v/>
      </c>
    </row>
    <row r="1556" spans="1:1" x14ac:dyDescent="0.35">
      <c r="A1556" s="162" t="str">
        <f t="shared" si="32"/>
        <v/>
      </c>
    </row>
    <row r="1557" spans="1:1" x14ac:dyDescent="0.35">
      <c r="A1557" s="162" t="str">
        <f t="shared" si="32"/>
        <v/>
      </c>
    </row>
    <row r="1558" spans="1:1" x14ac:dyDescent="0.35">
      <c r="A1558" s="162" t="str">
        <f t="shared" si="32"/>
        <v/>
      </c>
    </row>
    <row r="1559" spans="1:1" x14ac:dyDescent="0.35">
      <c r="A1559" s="162" t="str">
        <f t="shared" si="32"/>
        <v/>
      </c>
    </row>
    <row r="1560" spans="1:1" x14ac:dyDescent="0.35">
      <c r="A1560" s="162" t="str">
        <f t="shared" si="32"/>
        <v/>
      </c>
    </row>
    <row r="1561" spans="1:1" x14ac:dyDescent="0.35">
      <c r="A1561" s="162" t="str">
        <f t="shared" si="32"/>
        <v/>
      </c>
    </row>
    <row r="1562" spans="1:1" x14ac:dyDescent="0.35">
      <c r="A1562" s="162" t="str">
        <f t="shared" si="32"/>
        <v/>
      </c>
    </row>
    <row r="1563" spans="1:1" x14ac:dyDescent="0.35">
      <c r="A1563" s="162" t="str">
        <f t="shared" si="32"/>
        <v/>
      </c>
    </row>
    <row r="1564" spans="1:1" x14ac:dyDescent="0.35">
      <c r="A1564" s="162" t="str">
        <f t="shared" si="32"/>
        <v/>
      </c>
    </row>
    <row r="1565" spans="1:1" x14ac:dyDescent="0.35">
      <c r="A1565" s="162" t="str">
        <f t="shared" si="32"/>
        <v/>
      </c>
    </row>
    <row r="1566" spans="1:1" x14ac:dyDescent="0.35">
      <c r="A1566" s="162" t="str">
        <f t="shared" si="32"/>
        <v/>
      </c>
    </row>
    <row r="1567" spans="1:1" x14ac:dyDescent="0.35">
      <c r="A1567" s="162" t="str">
        <f t="shared" si="32"/>
        <v/>
      </c>
    </row>
    <row r="1568" spans="1:1" x14ac:dyDescent="0.35">
      <c r="A1568" s="162" t="str">
        <f t="shared" si="32"/>
        <v/>
      </c>
    </row>
    <row r="1569" spans="1:1" x14ac:dyDescent="0.35">
      <c r="A1569" s="162" t="str">
        <f t="shared" si="32"/>
        <v/>
      </c>
    </row>
    <row r="1570" spans="1:1" x14ac:dyDescent="0.35">
      <c r="A1570" s="162" t="str">
        <f t="shared" si="32"/>
        <v/>
      </c>
    </row>
    <row r="1571" spans="1:1" x14ac:dyDescent="0.35">
      <c r="A1571" s="162" t="str">
        <f t="shared" si="32"/>
        <v/>
      </c>
    </row>
    <row r="1572" spans="1:1" x14ac:dyDescent="0.35">
      <c r="A1572" s="162" t="str">
        <f t="shared" si="32"/>
        <v/>
      </c>
    </row>
    <row r="1573" spans="1:1" x14ac:dyDescent="0.35">
      <c r="A1573" s="162" t="str">
        <f t="shared" si="32"/>
        <v/>
      </c>
    </row>
    <row r="1574" spans="1:1" x14ac:dyDescent="0.35">
      <c r="A1574" s="162" t="str">
        <f t="shared" si="32"/>
        <v/>
      </c>
    </row>
    <row r="1575" spans="1:1" x14ac:dyDescent="0.35">
      <c r="A1575" s="162" t="str">
        <f t="shared" si="32"/>
        <v/>
      </c>
    </row>
    <row r="1576" spans="1:1" x14ac:dyDescent="0.35">
      <c r="A1576" s="162" t="str">
        <f t="shared" si="32"/>
        <v/>
      </c>
    </row>
    <row r="1577" spans="1:1" x14ac:dyDescent="0.35">
      <c r="A1577" s="162" t="str">
        <f t="shared" si="32"/>
        <v/>
      </c>
    </row>
    <row r="1578" spans="1:1" x14ac:dyDescent="0.35">
      <c r="A1578" s="162" t="str">
        <f t="shared" si="32"/>
        <v/>
      </c>
    </row>
    <row r="1579" spans="1:1" x14ac:dyDescent="0.35">
      <c r="A1579" s="162" t="str">
        <f t="shared" si="32"/>
        <v/>
      </c>
    </row>
    <row r="1580" spans="1:1" x14ac:dyDescent="0.35">
      <c r="A1580" s="162" t="str">
        <f t="shared" si="32"/>
        <v/>
      </c>
    </row>
    <row r="1581" spans="1:1" x14ac:dyDescent="0.35">
      <c r="A1581" s="162" t="str">
        <f t="shared" si="32"/>
        <v/>
      </c>
    </row>
    <row r="1582" spans="1:1" x14ac:dyDescent="0.35">
      <c r="A1582" s="162" t="str">
        <f t="shared" si="32"/>
        <v/>
      </c>
    </row>
    <row r="1583" spans="1:1" x14ac:dyDescent="0.35">
      <c r="A1583" s="162" t="str">
        <f t="shared" si="32"/>
        <v/>
      </c>
    </row>
    <row r="1584" spans="1:1" x14ac:dyDescent="0.35">
      <c r="A1584" s="162" t="str">
        <f t="shared" si="32"/>
        <v/>
      </c>
    </row>
    <row r="1585" spans="1:1" x14ac:dyDescent="0.35">
      <c r="A1585" s="162" t="str">
        <f t="shared" si="32"/>
        <v/>
      </c>
    </row>
    <row r="1586" spans="1:1" x14ac:dyDescent="0.35">
      <c r="A1586" s="162" t="str">
        <f t="shared" si="32"/>
        <v/>
      </c>
    </row>
    <row r="1587" spans="1:1" x14ac:dyDescent="0.35">
      <c r="A1587" s="162" t="str">
        <f t="shared" si="32"/>
        <v/>
      </c>
    </row>
    <row r="1588" spans="1:1" x14ac:dyDescent="0.35">
      <c r="A1588" s="162" t="str">
        <f t="shared" si="32"/>
        <v/>
      </c>
    </row>
    <row r="1589" spans="1:1" x14ac:dyDescent="0.35">
      <c r="A1589" s="162" t="str">
        <f t="shared" si="32"/>
        <v/>
      </c>
    </row>
    <row r="1590" spans="1:1" x14ac:dyDescent="0.35">
      <c r="A1590" s="162" t="str">
        <f t="shared" si="32"/>
        <v/>
      </c>
    </row>
    <row r="1591" spans="1:1" x14ac:dyDescent="0.35">
      <c r="A1591" s="162" t="str">
        <f t="shared" si="32"/>
        <v/>
      </c>
    </row>
    <row r="1592" spans="1:1" x14ac:dyDescent="0.35">
      <c r="A1592" s="162" t="str">
        <f t="shared" si="32"/>
        <v/>
      </c>
    </row>
    <row r="1593" spans="1:1" x14ac:dyDescent="0.35">
      <c r="A1593" s="162" t="str">
        <f t="shared" si="32"/>
        <v/>
      </c>
    </row>
    <row r="1594" spans="1:1" x14ac:dyDescent="0.35">
      <c r="A1594" s="162" t="str">
        <f t="shared" si="32"/>
        <v/>
      </c>
    </row>
    <row r="1595" spans="1:1" x14ac:dyDescent="0.35">
      <c r="A1595" s="162" t="str">
        <f t="shared" si="32"/>
        <v/>
      </c>
    </row>
    <row r="1596" spans="1:1" x14ac:dyDescent="0.35">
      <c r="A1596" s="162" t="str">
        <f t="shared" si="32"/>
        <v/>
      </c>
    </row>
    <row r="1597" spans="1:1" x14ac:dyDescent="0.35">
      <c r="A1597" s="162" t="str">
        <f t="shared" si="32"/>
        <v/>
      </c>
    </row>
    <row r="1598" spans="1:1" x14ac:dyDescent="0.35">
      <c r="A1598" s="162" t="str">
        <f t="shared" si="32"/>
        <v/>
      </c>
    </row>
    <row r="1599" spans="1:1" x14ac:dyDescent="0.35">
      <c r="A1599" s="162" t="str">
        <f t="shared" si="32"/>
        <v/>
      </c>
    </row>
    <row r="1600" spans="1:1" x14ac:dyDescent="0.35">
      <c r="A1600" s="162" t="str">
        <f t="shared" si="32"/>
        <v/>
      </c>
    </row>
    <row r="1601" spans="1:1" x14ac:dyDescent="0.35">
      <c r="A1601" s="162" t="str">
        <f t="shared" si="32"/>
        <v/>
      </c>
    </row>
    <row r="1602" spans="1:1" x14ac:dyDescent="0.35">
      <c r="A1602" s="162" t="str">
        <f t="shared" si="32"/>
        <v/>
      </c>
    </row>
    <row r="1603" spans="1:1" x14ac:dyDescent="0.35">
      <c r="A1603" s="162" t="str">
        <f t="shared" si="32"/>
        <v/>
      </c>
    </row>
    <row r="1604" spans="1:1" x14ac:dyDescent="0.35">
      <c r="A1604" s="162" t="str">
        <f t="shared" si="32"/>
        <v/>
      </c>
    </row>
    <row r="1605" spans="1:1" x14ac:dyDescent="0.35">
      <c r="A1605" s="162" t="str">
        <f t="shared" ref="A1605:A1668" si="33">IF(F1605="","",IF(B1605="",A1604,B1605))</f>
        <v/>
      </c>
    </row>
    <row r="1606" spans="1:1" x14ac:dyDescent="0.35">
      <c r="A1606" s="162" t="str">
        <f t="shared" si="33"/>
        <v/>
      </c>
    </row>
    <row r="1607" spans="1:1" x14ac:dyDescent="0.35">
      <c r="A1607" s="162" t="str">
        <f t="shared" si="33"/>
        <v/>
      </c>
    </row>
    <row r="1608" spans="1:1" x14ac:dyDescent="0.35">
      <c r="A1608" s="162" t="str">
        <f t="shared" si="33"/>
        <v/>
      </c>
    </row>
    <row r="1609" spans="1:1" x14ac:dyDescent="0.35">
      <c r="A1609" s="162" t="str">
        <f t="shared" si="33"/>
        <v/>
      </c>
    </row>
    <row r="1610" spans="1:1" x14ac:dyDescent="0.35">
      <c r="A1610" s="162" t="str">
        <f t="shared" si="33"/>
        <v/>
      </c>
    </row>
    <row r="1611" spans="1:1" x14ac:dyDescent="0.35">
      <c r="A1611" s="162" t="str">
        <f t="shared" si="33"/>
        <v/>
      </c>
    </row>
    <row r="1612" spans="1:1" x14ac:dyDescent="0.35">
      <c r="A1612" s="162" t="str">
        <f t="shared" si="33"/>
        <v/>
      </c>
    </row>
    <row r="1613" spans="1:1" x14ac:dyDescent="0.35">
      <c r="A1613" s="162" t="str">
        <f t="shared" si="33"/>
        <v/>
      </c>
    </row>
    <row r="1614" spans="1:1" x14ac:dyDescent="0.35">
      <c r="A1614" s="162" t="str">
        <f t="shared" si="33"/>
        <v/>
      </c>
    </row>
    <row r="1615" spans="1:1" x14ac:dyDescent="0.35">
      <c r="A1615" s="162" t="str">
        <f t="shared" si="33"/>
        <v/>
      </c>
    </row>
    <row r="1616" spans="1:1" x14ac:dyDescent="0.35">
      <c r="A1616" s="162" t="str">
        <f t="shared" si="33"/>
        <v/>
      </c>
    </row>
    <row r="1617" spans="1:1" x14ac:dyDescent="0.35">
      <c r="A1617" s="162" t="str">
        <f t="shared" si="33"/>
        <v/>
      </c>
    </row>
    <row r="1618" spans="1:1" x14ac:dyDescent="0.35">
      <c r="A1618" s="162" t="str">
        <f t="shared" si="33"/>
        <v/>
      </c>
    </row>
    <row r="1619" spans="1:1" x14ac:dyDescent="0.35">
      <c r="A1619" s="162" t="str">
        <f t="shared" si="33"/>
        <v/>
      </c>
    </row>
    <row r="1620" spans="1:1" x14ac:dyDescent="0.35">
      <c r="A1620" s="162" t="str">
        <f t="shared" si="33"/>
        <v/>
      </c>
    </row>
    <row r="1621" spans="1:1" x14ac:dyDescent="0.35">
      <c r="A1621" s="162" t="str">
        <f t="shared" si="33"/>
        <v/>
      </c>
    </row>
    <row r="1622" spans="1:1" x14ac:dyDescent="0.35">
      <c r="A1622" s="162" t="str">
        <f t="shared" si="33"/>
        <v/>
      </c>
    </row>
    <row r="1623" spans="1:1" x14ac:dyDescent="0.35">
      <c r="A1623" s="162" t="str">
        <f t="shared" si="33"/>
        <v/>
      </c>
    </row>
    <row r="1624" spans="1:1" x14ac:dyDescent="0.35">
      <c r="A1624" s="162" t="str">
        <f t="shared" si="33"/>
        <v/>
      </c>
    </row>
    <row r="1625" spans="1:1" x14ac:dyDescent="0.35">
      <c r="A1625" s="162" t="str">
        <f t="shared" si="33"/>
        <v/>
      </c>
    </row>
    <row r="1626" spans="1:1" x14ac:dyDescent="0.35">
      <c r="A1626" s="162" t="str">
        <f t="shared" si="33"/>
        <v/>
      </c>
    </row>
    <row r="1627" spans="1:1" x14ac:dyDescent="0.35">
      <c r="A1627" s="162" t="str">
        <f t="shared" si="33"/>
        <v/>
      </c>
    </row>
    <row r="1628" spans="1:1" x14ac:dyDescent="0.35">
      <c r="A1628" s="162" t="str">
        <f t="shared" si="33"/>
        <v/>
      </c>
    </row>
    <row r="1629" spans="1:1" x14ac:dyDescent="0.35">
      <c r="A1629" s="162" t="str">
        <f t="shared" si="33"/>
        <v/>
      </c>
    </row>
    <row r="1630" spans="1:1" x14ac:dyDescent="0.35">
      <c r="A1630" s="162" t="str">
        <f t="shared" si="33"/>
        <v/>
      </c>
    </row>
    <row r="1631" spans="1:1" x14ac:dyDescent="0.35">
      <c r="A1631" s="162" t="str">
        <f t="shared" si="33"/>
        <v/>
      </c>
    </row>
    <row r="1632" spans="1:1" x14ac:dyDescent="0.35">
      <c r="A1632" s="162" t="str">
        <f t="shared" si="33"/>
        <v/>
      </c>
    </row>
    <row r="1633" spans="1:1" x14ac:dyDescent="0.35">
      <c r="A1633" s="162" t="str">
        <f t="shared" si="33"/>
        <v/>
      </c>
    </row>
    <row r="1634" spans="1:1" x14ac:dyDescent="0.35">
      <c r="A1634" s="162" t="str">
        <f t="shared" si="33"/>
        <v/>
      </c>
    </row>
    <row r="1635" spans="1:1" x14ac:dyDescent="0.35">
      <c r="A1635" s="162" t="str">
        <f t="shared" si="33"/>
        <v/>
      </c>
    </row>
    <row r="1636" spans="1:1" x14ac:dyDescent="0.35">
      <c r="A1636" s="162" t="str">
        <f t="shared" si="33"/>
        <v/>
      </c>
    </row>
    <row r="1637" spans="1:1" x14ac:dyDescent="0.35">
      <c r="A1637" s="162" t="str">
        <f t="shared" si="33"/>
        <v/>
      </c>
    </row>
    <row r="1638" spans="1:1" x14ac:dyDescent="0.35">
      <c r="A1638" s="162" t="str">
        <f t="shared" si="33"/>
        <v/>
      </c>
    </row>
    <row r="1639" spans="1:1" x14ac:dyDescent="0.35">
      <c r="A1639" s="162" t="str">
        <f t="shared" si="33"/>
        <v/>
      </c>
    </row>
    <row r="1640" spans="1:1" x14ac:dyDescent="0.35">
      <c r="A1640" s="162" t="str">
        <f t="shared" si="33"/>
        <v/>
      </c>
    </row>
    <row r="1641" spans="1:1" x14ac:dyDescent="0.35">
      <c r="A1641" s="162" t="str">
        <f t="shared" si="33"/>
        <v/>
      </c>
    </row>
    <row r="1642" spans="1:1" x14ac:dyDescent="0.35">
      <c r="A1642" s="162" t="str">
        <f t="shared" si="33"/>
        <v/>
      </c>
    </row>
    <row r="1643" spans="1:1" x14ac:dyDescent="0.35">
      <c r="A1643" s="162" t="str">
        <f t="shared" si="33"/>
        <v/>
      </c>
    </row>
    <row r="1644" spans="1:1" x14ac:dyDescent="0.35">
      <c r="A1644" s="162" t="str">
        <f t="shared" si="33"/>
        <v/>
      </c>
    </row>
    <row r="1645" spans="1:1" x14ac:dyDescent="0.35">
      <c r="A1645" s="162" t="str">
        <f t="shared" si="33"/>
        <v/>
      </c>
    </row>
    <row r="1646" spans="1:1" x14ac:dyDescent="0.35">
      <c r="A1646" s="162" t="str">
        <f t="shared" si="33"/>
        <v/>
      </c>
    </row>
    <row r="1647" spans="1:1" x14ac:dyDescent="0.35">
      <c r="A1647" s="162" t="str">
        <f t="shared" si="33"/>
        <v/>
      </c>
    </row>
    <row r="1648" spans="1:1" x14ac:dyDescent="0.35">
      <c r="A1648" s="162" t="str">
        <f t="shared" si="33"/>
        <v/>
      </c>
    </row>
    <row r="1649" spans="1:1" x14ac:dyDescent="0.35">
      <c r="A1649" s="162" t="str">
        <f t="shared" si="33"/>
        <v/>
      </c>
    </row>
    <row r="1650" spans="1:1" x14ac:dyDescent="0.35">
      <c r="A1650" s="162" t="str">
        <f t="shared" si="33"/>
        <v/>
      </c>
    </row>
    <row r="1651" spans="1:1" x14ac:dyDescent="0.35">
      <c r="A1651" s="162" t="str">
        <f t="shared" si="33"/>
        <v/>
      </c>
    </row>
    <row r="1652" spans="1:1" x14ac:dyDescent="0.35">
      <c r="A1652" s="162" t="str">
        <f t="shared" si="33"/>
        <v/>
      </c>
    </row>
    <row r="1653" spans="1:1" x14ac:dyDescent="0.35">
      <c r="A1653" s="162" t="str">
        <f t="shared" si="33"/>
        <v/>
      </c>
    </row>
    <row r="1654" spans="1:1" x14ac:dyDescent="0.35">
      <c r="A1654" s="162" t="str">
        <f t="shared" si="33"/>
        <v/>
      </c>
    </row>
    <row r="1655" spans="1:1" x14ac:dyDescent="0.35">
      <c r="A1655" s="162" t="str">
        <f t="shared" si="33"/>
        <v/>
      </c>
    </row>
    <row r="1656" spans="1:1" x14ac:dyDescent="0.35">
      <c r="A1656" s="162" t="str">
        <f t="shared" si="33"/>
        <v/>
      </c>
    </row>
    <row r="1657" spans="1:1" x14ac:dyDescent="0.35">
      <c r="A1657" s="162" t="str">
        <f t="shared" si="33"/>
        <v/>
      </c>
    </row>
    <row r="1658" spans="1:1" x14ac:dyDescent="0.35">
      <c r="A1658" s="162" t="str">
        <f t="shared" si="33"/>
        <v/>
      </c>
    </row>
    <row r="1659" spans="1:1" x14ac:dyDescent="0.35">
      <c r="A1659" s="162" t="str">
        <f t="shared" si="33"/>
        <v/>
      </c>
    </row>
    <row r="1660" spans="1:1" x14ac:dyDescent="0.35">
      <c r="A1660" s="162" t="str">
        <f t="shared" si="33"/>
        <v/>
      </c>
    </row>
    <row r="1661" spans="1:1" x14ac:dyDescent="0.35">
      <c r="A1661" s="162" t="str">
        <f t="shared" si="33"/>
        <v/>
      </c>
    </row>
    <row r="1662" spans="1:1" x14ac:dyDescent="0.35">
      <c r="A1662" s="162" t="str">
        <f t="shared" si="33"/>
        <v/>
      </c>
    </row>
    <row r="1663" spans="1:1" x14ac:dyDescent="0.35">
      <c r="A1663" s="162" t="str">
        <f t="shared" si="33"/>
        <v/>
      </c>
    </row>
    <row r="1664" spans="1:1" x14ac:dyDescent="0.35">
      <c r="A1664" s="162" t="str">
        <f t="shared" si="33"/>
        <v/>
      </c>
    </row>
    <row r="1665" spans="1:1" x14ac:dyDescent="0.35">
      <c r="A1665" s="162" t="str">
        <f t="shared" si="33"/>
        <v/>
      </c>
    </row>
    <row r="1666" spans="1:1" x14ac:dyDescent="0.35">
      <c r="A1666" s="162" t="str">
        <f t="shared" si="33"/>
        <v/>
      </c>
    </row>
    <row r="1667" spans="1:1" x14ac:dyDescent="0.35">
      <c r="A1667" s="162" t="str">
        <f t="shared" si="33"/>
        <v/>
      </c>
    </row>
    <row r="1668" spans="1:1" x14ac:dyDescent="0.35">
      <c r="A1668" s="162" t="str">
        <f t="shared" si="33"/>
        <v/>
      </c>
    </row>
    <row r="1669" spans="1:1" x14ac:dyDescent="0.35">
      <c r="A1669" s="162" t="str">
        <f t="shared" ref="A1669:A1732" si="34">IF(F1669="","",IF(B1669="",A1668,B1669))</f>
        <v/>
      </c>
    </row>
    <row r="1670" spans="1:1" x14ac:dyDescent="0.35">
      <c r="A1670" s="162" t="str">
        <f t="shared" si="34"/>
        <v/>
      </c>
    </row>
    <row r="1671" spans="1:1" x14ac:dyDescent="0.35">
      <c r="A1671" s="162" t="str">
        <f t="shared" si="34"/>
        <v/>
      </c>
    </row>
    <row r="1672" spans="1:1" x14ac:dyDescent="0.35">
      <c r="A1672" s="162" t="str">
        <f t="shared" si="34"/>
        <v/>
      </c>
    </row>
    <row r="1673" spans="1:1" x14ac:dyDescent="0.35">
      <c r="A1673" s="162" t="str">
        <f t="shared" si="34"/>
        <v/>
      </c>
    </row>
    <row r="1674" spans="1:1" x14ac:dyDescent="0.35">
      <c r="A1674" s="162" t="str">
        <f t="shared" si="34"/>
        <v/>
      </c>
    </row>
    <row r="1675" spans="1:1" x14ac:dyDescent="0.35">
      <c r="A1675" s="162" t="str">
        <f t="shared" si="34"/>
        <v/>
      </c>
    </row>
    <row r="1676" spans="1:1" x14ac:dyDescent="0.35">
      <c r="A1676" s="162" t="str">
        <f t="shared" si="34"/>
        <v/>
      </c>
    </row>
    <row r="1677" spans="1:1" x14ac:dyDescent="0.35">
      <c r="A1677" s="162" t="str">
        <f t="shared" si="34"/>
        <v/>
      </c>
    </row>
    <row r="1678" spans="1:1" x14ac:dyDescent="0.35">
      <c r="A1678" s="162" t="str">
        <f t="shared" si="34"/>
        <v/>
      </c>
    </row>
    <row r="1679" spans="1:1" x14ac:dyDescent="0.35">
      <c r="A1679" s="162" t="str">
        <f t="shared" si="34"/>
        <v/>
      </c>
    </row>
    <row r="1680" spans="1:1" x14ac:dyDescent="0.35">
      <c r="A1680" s="162" t="str">
        <f t="shared" si="34"/>
        <v/>
      </c>
    </row>
    <row r="1681" spans="1:1" x14ac:dyDescent="0.35">
      <c r="A1681" s="162" t="str">
        <f t="shared" si="34"/>
        <v/>
      </c>
    </row>
    <row r="1682" spans="1:1" x14ac:dyDescent="0.35">
      <c r="A1682" s="162" t="str">
        <f t="shared" si="34"/>
        <v/>
      </c>
    </row>
    <row r="1683" spans="1:1" x14ac:dyDescent="0.35">
      <c r="A1683" s="162" t="str">
        <f t="shared" si="34"/>
        <v/>
      </c>
    </row>
    <row r="1684" spans="1:1" x14ac:dyDescent="0.35">
      <c r="A1684" s="162" t="str">
        <f t="shared" si="34"/>
        <v/>
      </c>
    </row>
    <row r="1685" spans="1:1" x14ac:dyDescent="0.35">
      <c r="A1685" s="162" t="str">
        <f t="shared" si="34"/>
        <v/>
      </c>
    </row>
    <row r="1686" spans="1:1" x14ac:dyDescent="0.35">
      <c r="A1686" s="162" t="str">
        <f t="shared" si="34"/>
        <v/>
      </c>
    </row>
    <row r="1687" spans="1:1" x14ac:dyDescent="0.35">
      <c r="A1687" s="162" t="str">
        <f t="shared" si="34"/>
        <v/>
      </c>
    </row>
    <row r="1688" spans="1:1" x14ac:dyDescent="0.35">
      <c r="A1688" s="162" t="str">
        <f t="shared" si="34"/>
        <v/>
      </c>
    </row>
    <row r="1689" spans="1:1" x14ac:dyDescent="0.35">
      <c r="A1689" s="162" t="str">
        <f t="shared" si="34"/>
        <v/>
      </c>
    </row>
    <row r="1690" spans="1:1" x14ac:dyDescent="0.35">
      <c r="A1690" s="162" t="str">
        <f t="shared" si="34"/>
        <v/>
      </c>
    </row>
    <row r="1691" spans="1:1" x14ac:dyDescent="0.35">
      <c r="A1691" s="162" t="str">
        <f t="shared" si="34"/>
        <v/>
      </c>
    </row>
    <row r="1692" spans="1:1" x14ac:dyDescent="0.35">
      <c r="A1692" s="162" t="str">
        <f t="shared" si="34"/>
        <v/>
      </c>
    </row>
    <row r="1693" spans="1:1" x14ac:dyDescent="0.35">
      <c r="A1693" s="162" t="str">
        <f t="shared" si="34"/>
        <v/>
      </c>
    </row>
    <row r="1694" spans="1:1" x14ac:dyDescent="0.35">
      <c r="A1694" s="162" t="str">
        <f t="shared" si="34"/>
        <v/>
      </c>
    </row>
    <row r="1695" spans="1:1" x14ac:dyDescent="0.35">
      <c r="A1695" s="162" t="str">
        <f t="shared" si="34"/>
        <v/>
      </c>
    </row>
    <row r="1696" spans="1:1" x14ac:dyDescent="0.35">
      <c r="A1696" s="162" t="str">
        <f t="shared" si="34"/>
        <v/>
      </c>
    </row>
    <row r="1697" spans="1:1" x14ac:dyDescent="0.35">
      <c r="A1697" s="162" t="str">
        <f t="shared" si="34"/>
        <v/>
      </c>
    </row>
    <row r="1698" spans="1:1" x14ac:dyDescent="0.35">
      <c r="A1698" s="162" t="str">
        <f t="shared" si="34"/>
        <v/>
      </c>
    </row>
    <row r="1699" spans="1:1" x14ac:dyDescent="0.35">
      <c r="A1699" s="162" t="str">
        <f t="shared" si="34"/>
        <v/>
      </c>
    </row>
    <row r="1700" spans="1:1" x14ac:dyDescent="0.35">
      <c r="A1700" s="162" t="str">
        <f t="shared" si="34"/>
        <v/>
      </c>
    </row>
    <row r="1701" spans="1:1" x14ac:dyDescent="0.35">
      <c r="A1701" s="162" t="str">
        <f t="shared" si="34"/>
        <v/>
      </c>
    </row>
    <row r="1702" spans="1:1" x14ac:dyDescent="0.35">
      <c r="A1702" s="162" t="str">
        <f t="shared" si="34"/>
        <v/>
      </c>
    </row>
    <row r="1703" spans="1:1" x14ac:dyDescent="0.35">
      <c r="A1703" s="162" t="str">
        <f t="shared" si="34"/>
        <v/>
      </c>
    </row>
    <row r="1704" spans="1:1" x14ac:dyDescent="0.35">
      <c r="A1704" s="162" t="str">
        <f t="shared" si="34"/>
        <v/>
      </c>
    </row>
    <row r="1705" spans="1:1" x14ac:dyDescent="0.35">
      <c r="A1705" s="162" t="str">
        <f t="shared" si="34"/>
        <v/>
      </c>
    </row>
    <row r="1706" spans="1:1" x14ac:dyDescent="0.35">
      <c r="A1706" s="162" t="str">
        <f t="shared" si="34"/>
        <v/>
      </c>
    </row>
    <row r="1707" spans="1:1" x14ac:dyDescent="0.35">
      <c r="A1707" s="162" t="str">
        <f t="shared" si="34"/>
        <v/>
      </c>
    </row>
    <row r="1708" spans="1:1" x14ac:dyDescent="0.35">
      <c r="A1708" s="162" t="str">
        <f t="shared" si="34"/>
        <v/>
      </c>
    </row>
    <row r="1709" spans="1:1" x14ac:dyDescent="0.35">
      <c r="A1709" s="162" t="str">
        <f t="shared" si="34"/>
        <v/>
      </c>
    </row>
    <row r="1710" spans="1:1" x14ac:dyDescent="0.35">
      <c r="A1710" s="162" t="str">
        <f t="shared" si="34"/>
        <v/>
      </c>
    </row>
    <row r="1711" spans="1:1" x14ac:dyDescent="0.35">
      <c r="A1711" s="162" t="str">
        <f t="shared" si="34"/>
        <v/>
      </c>
    </row>
    <row r="1712" spans="1:1" x14ac:dyDescent="0.35">
      <c r="A1712" s="162" t="str">
        <f t="shared" si="34"/>
        <v/>
      </c>
    </row>
    <row r="1713" spans="1:1" x14ac:dyDescent="0.35">
      <c r="A1713" s="162" t="str">
        <f t="shared" si="34"/>
        <v/>
      </c>
    </row>
    <row r="1714" spans="1:1" x14ac:dyDescent="0.35">
      <c r="A1714" s="162" t="str">
        <f t="shared" si="34"/>
        <v/>
      </c>
    </row>
    <row r="1715" spans="1:1" x14ac:dyDescent="0.35">
      <c r="A1715" s="162" t="str">
        <f t="shared" si="34"/>
        <v/>
      </c>
    </row>
    <row r="1716" spans="1:1" x14ac:dyDescent="0.35">
      <c r="A1716" s="162" t="str">
        <f t="shared" si="34"/>
        <v/>
      </c>
    </row>
    <row r="1717" spans="1:1" x14ac:dyDescent="0.35">
      <c r="A1717" s="162" t="str">
        <f t="shared" si="34"/>
        <v/>
      </c>
    </row>
    <row r="1718" spans="1:1" x14ac:dyDescent="0.35">
      <c r="A1718" s="162" t="str">
        <f t="shared" si="34"/>
        <v/>
      </c>
    </row>
    <row r="1719" spans="1:1" x14ac:dyDescent="0.35">
      <c r="A1719" s="162" t="str">
        <f t="shared" si="34"/>
        <v/>
      </c>
    </row>
    <row r="1720" spans="1:1" x14ac:dyDescent="0.35">
      <c r="A1720" s="162" t="str">
        <f t="shared" si="34"/>
        <v/>
      </c>
    </row>
    <row r="1721" spans="1:1" x14ac:dyDescent="0.35">
      <c r="A1721" s="162" t="str">
        <f t="shared" si="34"/>
        <v/>
      </c>
    </row>
    <row r="1722" spans="1:1" x14ac:dyDescent="0.35">
      <c r="A1722" s="162" t="str">
        <f t="shared" si="34"/>
        <v/>
      </c>
    </row>
    <row r="1723" spans="1:1" x14ac:dyDescent="0.35">
      <c r="A1723" s="162" t="str">
        <f t="shared" si="34"/>
        <v/>
      </c>
    </row>
    <row r="1724" spans="1:1" x14ac:dyDescent="0.35">
      <c r="A1724" s="162" t="str">
        <f t="shared" si="34"/>
        <v/>
      </c>
    </row>
    <row r="1725" spans="1:1" x14ac:dyDescent="0.35">
      <c r="A1725" s="162" t="str">
        <f t="shared" si="34"/>
        <v/>
      </c>
    </row>
    <row r="1726" spans="1:1" x14ac:dyDescent="0.35">
      <c r="A1726" s="162" t="str">
        <f t="shared" si="34"/>
        <v/>
      </c>
    </row>
    <row r="1727" spans="1:1" x14ac:dyDescent="0.35">
      <c r="A1727" s="162" t="str">
        <f t="shared" si="34"/>
        <v/>
      </c>
    </row>
    <row r="1728" spans="1:1" x14ac:dyDescent="0.35">
      <c r="A1728" s="162" t="str">
        <f t="shared" si="34"/>
        <v/>
      </c>
    </row>
    <row r="1729" spans="1:1" x14ac:dyDescent="0.35">
      <c r="A1729" s="162" t="str">
        <f t="shared" si="34"/>
        <v/>
      </c>
    </row>
    <row r="1730" spans="1:1" x14ac:dyDescent="0.35">
      <c r="A1730" s="162" t="str">
        <f t="shared" si="34"/>
        <v/>
      </c>
    </row>
    <row r="1731" spans="1:1" x14ac:dyDescent="0.35">
      <c r="A1731" s="162" t="str">
        <f t="shared" si="34"/>
        <v/>
      </c>
    </row>
    <row r="1732" spans="1:1" x14ac:dyDescent="0.35">
      <c r="A1732" s="162" t="str">
        <f t="shared" si="34"/>
        <v/>
      </c>
    </row>
    <row r="1733" spans="1:1" x14ac:dyDescent="0.35">
      <c r="A1733" s="162" t="str">
        <f t="shared" ref="A1733:A1796" si="35">IF(F1733="","",IF(B1733="",A1732,B1733))</f>
        <v/>
      </c>
    </row>
    <row r="1734" spans="1:1" x14ac:dyDescent="0.35">
      <c r="A1734" s="162" t="str">
        <f t="shared" si="35"/>
        <v/>
      </c>
    </row>
    <row r="1735" spans="1:1" x14ac:dyDescent="0.35">
      <c r="A1735" s="162" t="str">
        <f t="shared" si="35"/>
        <v/>
      </c>
    </row>
    <row r="1736" spans="1:1" x14ac:dyDescent="0.35">
      <c r="A1736" s="162" t="str">
        <f t="shared" si="35"/>
        <v/>
      </c>
    </row>
    <row r="1737" spans="1:1" x14ac:dyDescent="0.35">
      <c r="A1737" s="162" t="str">
        <f t="shared" si="35"/>
        <v/>
      </c>
    </row>
    <row r="1738" spans="1:1" x14ac:dyDescent="0.35">
      <c r="A1738" s="162" t="str">
        <f t="shared" si="35"/>
        <v/>
      </c>
    </row>
    <row r="1739" spans="1:1" x14ac:dyDescent="0.35">
      <c r="A1739" s="162" t="str">
        <f t="shared" si="35"/>
        <v/>
      </c>
    </row>
    <row r="1740" spans="1:1" x14ac:dyDescent="0.35">
      <c r="A1740" s="162" t="str">
        <f t="shared" si="35"/>
        <v/>
      </c>
    </row>
    <row r="1741" spans="1:1" x14ac:dyDescent="0.35">
      <c r="A1741" s="162" t="str">
        <f t="shared" si="35"/>
        <v/>
      </c>
    </row>
    <row r="1742" spans="1:1" x14ac:dyDescent="0.35">
      <c r="A1742" s="162" t="str">
        <f t="shared" si="35"/>
        <v/>
      </c>
    </row>
    <row r="1743" spans="1:1" x14ac:dyDescent="0.35">
      <c r="A1743" s="162" t="str">
        <f t="shared" si="35"/>
        <v/>
      </c>
    </row>
    <row r="1744" spans="1:1" x14ac:dyDescent="0.35">
      <c r="A1744" s="162" t="str">
        <f t="shared" si="35"/>
        <v/>
      </c>
    </row>
    <row r="1745" spans="1:1" x14ac:dyDescent="0.35">
      <c r="A1745" s="162" t="str">
        <f t="shared" si="35"/>
        <v/>
      </c>
    </row>
    <row r="1746" spans="1:1" x14ac:dyDescent="0.35">
      <c r="A1746" s="162" t="str">
        <f t="shared" si="35"/>
        <v/>
      </c>
    </row>
    <row r="1747" spans="1:1" x14ac:dyDescent="0.35">
      <c r="A1747" s="162" t="str">
        <f t="shared" si="35"/>
        <v/>
      </c>
    </row>
    <row r="1748" spans="1:1" x14ac:dyDescent="0.35">
      <c r="A1748" s="162" t="str">
        <f t="shared" si="35"/>
        <v/>
      </c>
    </row>
    <row r="1749" spans="1:1" x14ac:dyDescent="0.35">
      <c r="A1749" s="162" t="str">
        <f t="shared" si="35"/>
        <v/>
      </c>
    </row>
    <row r="1750" spans="1:1" x14ac:dyDescent="0.35">
      <c r="A1750" s="162" t="str">
        <f t="shared" si="35"/>
        <v/>
      </c>
    </row>
    <row r="1751" spans="1:1" x14ac:dyDescent="0.35">
      <c r="A1751" s="162" t="str">
        <f t="shared" si="35"/>
        <v/>
      </c>
    </row>
    <row r="1752" spans="1:1" x14ac:dyDescent="0.35">
      <c r="A1752" s="162" t="str">
        <f t="shared" si="35"/>
        <v/>
      </c>
    </row>
    <row r="1753" spans="1:1" x14ac:dyDescent="0.35">
      <c r="A1753" s="162" t="str">
        <f t="shared" si="35"/>
        <v/>
      </c>
    </row>
    <row r="1754" spans="1:1" x14ac:dyDescent="0.35">
      <c r="A1754" s="162" t="str">
        <f t="shared" si="35"/>
        <v/>
      </c>
    </row>
    <row r="1755" spans="1:1" x14ac:dyDescent="0.35">
      <c r="A1755" s="162" t="str">
        <f t="shared" si="35"/>
        <v/>
      </c>
    </row>
    <row r="1756" spans="1:1" x14ac:dyDescent="0.35">
      <c r="A1756" s="162" t="str">
        <f t="shared" si="35"/>
        <v/>
      </c>
    </row>
    <row r="1757" spans="1:1" x14ac:dyDescent="0.35">
      <c r="A1757" s="162" t="str">
        <f t="shared" si="35"/>
        <v/>
      </c>
    </row>
    <row r="1758" spans="1:1" x14ac:dyDescent="0.35">
      <c r="A1758" s="162" t="str">
        <f t="shared" si="35"/>
        <v/>
      </c>
    </row>
    <row r="1759" spans="1:1" x14ac:dyDescent="0.35">
      <c r="A1759" s="162" t="str">
        <f t="shared" si="35"/>
        <v/>
      </c>
    </row>
    <row r="1760" spans="1:1" x14ac:dyDescent="0.35">
      <c r="A1760" s="162" t="str">
        <f t="shared" si="35"/>
        <v/>
      </c>
    </row>
    <row r="1761" spans="1:1" x14ac:dyDescent="0.35">
      <c r="A1761" s="162" t="str">
        <f t="shared" si="35"/>
        <v/>
      </c>
    </row>
    <row r="1762" spans="1:1" x14ac:dyDescent="0.35">
      <c r="A1762" s="162" t="str">
        <f t="shared" si="35"/>
        <v/>
      </c>
    </row>
    <row r="1763" spans="1:1" x14ac:dyDescent="0.35">
      <c r="A1763" s="162" t="str">
        <f t="shared" si="35"/>
        <v/>
      </c>
    </row>
    <row r="1764" spans="1:1" x14ac:dyDescent="0.35">
      <c r="A1764" s="162" t="str">
        <f t="shared" si="35"/>
        <v/>
      </c>
    </row>
    <row r="1765" spans="1:1" x14ac:dyDescent="0.35">
      <c r="A1765" s="162" t="str">
        <f t="shared" si="35"/>
        <v/>
      </c>
    </row>
    <row r="1766" spans="1:1" x14ac:dyDescent="0.35">
      <c r="A1766" s="162" t="str">
        <f t="shared" si="35"/>
        <v/>
      </c>
    </row>
    <row r="1767" spans="1:1" x14ac:dyDescent="0.35">
      <c r="A1767" s="162" t="str">
        <f t="shared" si="35"/>
        <v/>
      </c>
    </row>
    <row r="1768" spans="1:1" x14ac:dyDescent="0.35">
      <c r="A1768" s="162" t="str">
        <f t="shared" si="35"/>
        <v/>
      </c>
    </row>
    <row r="1769" spans="1:1" x14ac:dyDescent="0.35">
      <c r="A1769" s="162" t="str">
        <f t="shared" si="35"/>
        <v/>
      </c>
    </row>
    <row r="1770" spans="1:1" x14ac:dyDescent="0.35">
      <c r="A1770" s="162" t="str">
        <f t="shared" si="35"/>
        <v/>
      </c>
    </row>
    <row r="1771" spans="1:1" x14ac:dyDescent="0.35">
      <c r="A1771" s="162" t="str">
        <f t="shared" si="35"/>
        <v/>
      </c>
    </row>
    <row r="1772" spans="1:1" x14ac:dyDescent="0.35">
      <c r="A1772" s="162" t="str">
        <f t="shared" si="35"/>
        <v/>
      </c>
    </row>
    <row r="1773" spans="1:1" x14ac:dyDescent="0.35">
      <c r="A1773" s="162" t="str">
        <f t="shared" si="35"/>
        <v/>
      </c>
    </row>
    <row r="1774" spans="1:1" x14ac:dyDescent="0.35">
      <c r="A1774" s="162" t="str">
        <f t="shared" si="35"/>
        <v/>
      </c>
    </row>
    <row r="1775" spans="1:1" x14ac:dyDescent="0.35">
      <c r="A1775" s="162" t="str">
        <f t="shared" si="35"/>
        <v/>
      </c>
    </row>
    <row r="1776" spans="1:1" x14ac:dyDescent="0.35">
      <c r="A1776" s="162" t="str">
        <f t="shared" si="35"/>
        <v/>
      </c>
    </row>
    <row r="1777" spans="1:1" x14ac:dyDescent="0.35">
      <c r="A1777" s="162" t="str">
        <f t="shared" si="35"/>
        <v/>
      </c>
    </row>
    <row r="1778" spans="1:1" x14ac:dyDescent="0.35">
      <c r="A1778" s="162" t="str">
        <f t="shared" si="35"/>
        <v/>
      </c>
    </row>
    <row r="1779" spans="1:1" x14ac:dyDescent="0.35">
      <c r="A1779" s="162" t="str">
        <f t="shared" si="35"/>
        <v/>
      </c>
    </row>
    <row r="1780" spans="1:1" x14ac:dyDescent="0.35">
      <c r="A1780" s="162" t="str">
        <f t="shared" si="35"/>
        <v/>
      </c>
    </row>
    <row r="1781" spans="1:1" x14ac:dyDescent="0.35">
      <c r="A1781" s="162" t="str">
        <f t="shared" si="35"/>
        <v/>
      </c>
    </row>
    <row r="1782" spans="1:1" x14ac:dyDescent="0.35">
      <c r="A1782" s="162" t="str">
        <f t="shared" si="35"/>
        <v/>
      </c>
    </row>
    <row r="1783" spans="1:1" x14ac:dyDescent="0.35">
      <c r="A1783" s="162" t="str">
        <f t="shared" si="35"/>
        <v/>
      </c>
    </row>
    <row r="1784" spans="1:1" x14ac:dyDescent="0.35">
      <c r="A1784" s="162" t="str">
        <f t="shared" si="35"/>
        <v/>
      </c>
    </row>
    <row r="1785" spans="1:1" x14ac:dyDescent="0.35">
      <c r="A1785" s="162" t="str">
        <f t="shared" si="35"/>
        <v/>
      </c>
    </row>
    <row r="1786" spans="1:1" x14ac:dyDescent="0.35">
      <c r="A1786" s="162" t="str">
        <f t="shared" si="35"/>
        <v/>
      </c>
    </row>
    <row r="1787" spans="1:1" x14ac:dyDescent="0.35">
      <c r="A1787" s="162" t="str">
        <f t="shared" si="35"/>
        <v/>
      </c>
    </row>
    <row r="1788" spans="1:1" x14ac:dyDescent="0.35">
      <c r="A1788" s="162" t="str">
        <f t="shared" si="35"/>
        <v/>
      </c>
    </row>
    <row r="1789" spans="1:1" x14ac:dyDescent="0.35">
      <c r="A1789" s="162" t="str">
        <f t="shared" si="35"/>
        <v/>
      </c>
    </row>
    <row r="1790" spans="1:1" x14ac:dyDescent="0.35">
      <c r="A1790" s="162" t="str">
        <f t="shared" si="35"/>
        <v/>
      </c>
    </row>
    <row r="1791" spans="1:1" x14ac:dyDescent="0.35">
      <c r="A1791" s="162" t="str">
        <f t="shared" si="35"/>
        <v/>
      </c>
    </row>
    <row r="1792" spans="1:1" x14ac:dyDescent="0.35">
      <c r="A1792" s="162" t="str">
        <f t="shared" si="35"/>
        <v/>
      </c>
    </row>
    <row r="1793" spans="1:1" x14ac:dyDescent="0.35">
      <c r="A1793" s="162" t="str">
        <f t="shared" si="35"/>
        <v/>
      </c>
    </row>
    <row r="1794" spans="1:1" x14ac:dyDescent="0.35">
      <c r="A1794" s="162" t="str">
        <f t="shared" si="35"/>
        <v/>
      </c>
    </row>
    <row r="1795" spans="1:1" x14ac:dyDescent="0.35">
      <c r="A1795" s="162" t="str">
        <f t="shared" si="35"/>
        <v/>
      </c>
    </row>
    <row r="1796" spans="1:1" x14ac:dyDescent="0.35">
      <c r="A1796" s="162" t="str">
        <f t="shared" si="35"/>
        <v/>
      </c>
    </row>
    <row r="1797" spans="1:1" x14ac:dyDescent="0.35">
      <c r="A1797" s="162" t="str">
        <f t="shared" ref="A1797:A1860" si="36">IF(F1797="","",IF(B1797="",A1796,B1797))</f>
        <v/>
      </c>
    </row>
    <row r="1798" spans="1:1" x14ac:dyDescent="0.35">
      <c r="A1798" s="162" t="str">
        <f t="shared" si="36"/>
        <v/>
      </c>
    </row>
    <row r="1799" spans="1:1" x14ac:dyDescent="0.35">
      <c r="A1799" s="162" t="str">
        <f t="shared" si="36"/>
        <v/>
      </c>
    </row>
    <row r="1800" spans="1:1" x14ac:dyDescent="0.35">
      <c r="A1800" s="162" t="str">
        <f t="shared" si="36"/>
        <v/>
      </c>
    </row>
    <row r="1801" spans="1:1" x14ac:dyDescent="0.35">
      <c r="A1801" s="162" t="str">
        <f t="shared" si="36"/>
        <v/>
      </c>
    </row>
    <row r="1802" spans="1:1" x14ac:dyDescent="0.35">
      <c r="A1802" s="162" t="str">
        <f t="shared" si="36"/>
        <v/>
      </c>
    </row>
    <row r="1803" spans="1:1" x14ac:dyDescent="0.35">
      <c r="A1803" s="162" t="str">
        <f t="shared" si="36"/>
        <v/>
      </c>
    </row>
    <row r="1804" spans="1:1" x14ac:dyDescent="0.35">
      <c r="A1804" s="162" t="str">
        <f t="shared" si="36"/>
        <v/>
      </c>
    </row>
    <row r="1805" spans="1:1" x14ac:dyDescent="0.35">
      <c r="A1805" s="162" t="str">
        <f t="shared" si="36"/>
        <v/>
      </c>
    </row>
    <row r="1806" spans="1:1" x14ac:dyDescent="0.35">
      <c r="A1806" s="162" t="str">
        <f t="shared" si="36"/>
        <v/>
      </c>
    </row>
    <row r="1807" spans="1:1" x14ac:dyDescent="0.35">
      <c r="A1807" s="162" t="str">
        <f t="shared" si="36"/>
        <v/>
      </c>
    </row>
    <row r="1808" spans="1:1" x14ac:dyDescent="0.35">
      <c r="A1808" s="162" t="str">
        <f t="shared" si="36"/>
        <v/>
      </c>
    </row>
    <row r="1809" spans="1:1" x14ac:dyDescent="0.35">
      <c r="A1809" s="162" t="str">
        <f t="shared" si="36"/>
        <v/>
      </c>
    </row>
    <row r="1810" spans="1:1" x14ac:dyDescent="0.35">
      <c r="A1810" s="162" t="str">
        <f t="shared" si="36"/>
        <v/>
      </c>
    </row>
    <row r="1811" spans="1:1" x14ac:dyDescent="0.35">
      <c r="A1811" s="162" t="str">
        <f t="shared" si="36"/>
        <v/>
      </c>
    </row>
    <row r="1812" spans="1:1" x14ac:dyDescent="0.35">
      <c r="A1812" s="162" t="str">
        <f t="shared" si="36"/>
        <v/>
      </c>
    </row>
    <row r="1813" spans="1:1" x14ac:dyDescent="0.35">
      <c r="A1813" s="162" t="str">
        <f t="shared" si="36"/>
        <v/>
      </c>
    </row>
    <row r="1814" spans="1:1" x14ac:dyDescent="0.35">
      <c r="A1814" s="162" t="str">
        <f t="shared" si="36"/>
        <v/>
      </c>
    </row>
    <row r="1815" spans="1:1" x14ac:dyDescent="0.35">
      <c r="A1815" s="162" t="str">
        <f t="shared" si="36"/>
        <v/>
      </c>
    </row>
    <row r="1816" spans="1:1" x14ac:dyDescent="0.35">
      <c r="A1816" s="162" t="str">
        <f t="shared" si="36"/>
        <v/>
      </c>
    </row>
    <row r="1817" spans="1:1" x14ac:dyDescent="0.35">
      <c r="A1817" s="162" t="str">
        <f t="shared" si="36"/>
        <v/>
      </c>
    </row>
    <row r="1818" spans="1:1" x14ac:dyDescent="0.35">
      <c r="A1818" s="162" t="str">
        <f t="shared" si="36"/>
        <v/>
      </c>
    </row>
    <row r="1819" spans="1:1" x14ac:dyDescent="0.35">
      <c r="A1819" s="162" t="str">
        <f t="shared" si="36"/>
        <v/>
      </c>
    </row>
    <row r="1820" spans="1:1" x14ac:dyDescent="0.35">
      <c r="A1820" s="162" t="str">
        <f t="shared" si="36"/>
        <v/>
      </c>
    </row>
    <row r="1821" spans="1:1" x14ac:dyDescent="0.35">
      <c r="A1821" s="162" t="str">
        <f t="shared" si="36"/>
        <v/>
      </c>
    </row>
    <row r="1822" spans="1:1" x14ac:dyDescent="0.35">
      <c r="A1822" s="162" t="str">
        <f t="shared" si="36"/>
        <v/>
      </c>
    </row>
    <row r="1823" spans="1:1" x14ac:dyDescent="0.35">
      <c r="A1823" s="162" t="str">
        <f t="shared" si="36"/>
        <v/>
      </c>
    </row>
    <row r="1824" spans="1:1" x14ac:dyDescent="0.35">
      <c r="A1824" s="162" t="str">
        <f t="shared" si="36"/>
        <v/>
      </c>
    </row>
    <row r="1825" spans="1:1" x14ac:dyDescent="0.35">
      <c r="A1825" s="162" t="str">
        <f t="shared" si="36"/>
        <v/>
      </c>
    </row>
    <row r="1826" spans="1:1" x14ac:dyDescent="0.35">
      <c r="A1826" s="162" t="str">
        <f t="shared" si="36"/>
        <v/>
      </c>
    </row>
    <row r="1827" spans="1:1" x14ac:dyDescent="0.35">
      <c r="A1827" s="162" t="str">
        <f t="shared" si="36"/>
        <v/>
      </c>
    </row>
    <row r="1828" spans="1:1" x14ac:dyDescent="0.35">
      <c r="A1828" s="162" t="str">
        <f t="shared" si="36"/>
        <v/>
      </c>
    </row>
    <row r="1829" spans="1:1" x14ac:dyDescent="0.35">
      <c r="A1829" s="162" t="str">
        <f t="shared" si="36"/>
        <v/>
      </c>
    </row>
    <row r="1830" spans="1:1" x14ac:dyDescent="0.35">
      <c r="A1830" s="162" t="str">
        <f t="shared" si="36"/>
        <v/>
      </c>
    </row>
    <row r="1831" spans="1:1" x14ac:dyDescent="0.35">
      <c r="A1831" s="162" t="str">
        <f t="shared" si="36"/>
        <v/>
      </c>
    </row>
    <row r="1832" spans="1:1" x14ac:dyDescent="0.35">
      <c r="A1832" s="162" t="str">
        <f t="shared" si="36"/>
        <v/>
      </c>
    </row>
    <row r="1833" spans="1:1" x14ac:dyDescent="0.35">
      <c r="A1833" s="162" t="str">
        <f t="shared" si="36"/>
        <v/>
      </c>
    </row>
    <row r="1834" spans="1:1" x14ac:dyDescent="0.35">
      <c r="A1834" s="162" t="str">
        <f t="shared" si="36"/>
        <v/>
      </c>
    </row>
    <row r="1835" spans="1:1" x14ac:dyDescent="0.35">
      <c r="A1835" s="162" t="str">
        <f t="shared" si="36"/>
        <v/>
      </c>
    </row>
    <row r="1836" spans="1:1" x14ac:dyDescent="0.35">
      <c r="A1836" s="162" t="str">
        <f t="shared" si="36"/>
        <v/>
      </c>
    </row>
    <row r="1837" spans="1:1" x14ac:dyDescent="0.35">
      <c r="A1837" s="162" t="str">
        <f t="shared" si="36"/>
        <v/>
      </c>
    </row>
    <row r="1838" spans="1:1" x14ac:dyDescent="0.35">
      <c r="A1838" s="162" t="str">
        <f t="shared" si="36"/>
        <v/>
      </c>
    </row>
    <row r="1839" spans="1:1" x14ac:dyDescent="0.35">
      <c r="A1839" s="162" t="str">
        <f t="shared" si="36"/>
        <v/>
      </c>
    </row>
    <row r="1840" spans="1:1" x14ac:dyDescent="0.35">
      <c r="A1840" s="162" t="str">
        <f t="shared" si="36"/>
        <v/>
      </c>
    </row>
    <row r="1841" spans="1:1" x14ac:dyDescent="0.35">
      <c r="A1841" s="162" t="str">
        <f t="shared" si="36"/>
        <v/>
      </c>
    </row>
    <row r="1842" spans="1:1" x14ac:dyDescent="0.35">
      <c r="A1842" s="162" t="str">
        <f t="shared" si="36"/>
        <v/>
      </c>
    </row>
    <row r="1843" spans="1:1" x14ac:dyDescent="0.35">
      <c r="A1843" s="162" t="str">
        <f t="shared" si="36"/>
        <v/>
      </c>
    </row>
    <row r="1844" spans="1:1" x14ac:dyDescent="0.35">
      <c r="A1844" s="162" t="str">
        <f t="shared" si="36"/>
        <v/>
      </c>
    </row>
    <row r="1845" spans="1:1" x14ac:dyDescent="0.35">
      <c r="A1845" s="162" t="str">
        <f t="shared" si="36"/>
        <v/>
      </c>
    </row>
    <row r="1846" spans="1:1" x14ac:dyDescent="0.35">
      <c r="A1846" s="162" t="str">
        <f t="shared" si="36"/>
        <v/>
      </c>
    </row>
    <row r="1847" spans="1:1" x14ac:dyDescent="0.35">
      <c r="A1847" s="162" t="str">
        <f t="shared" si="36"/>
        <v/>
      </c>
    </row>
    <row r="1848" spans="1:1" x14ac:dyDescent="0.35">
      <c r="A1848" s="162" t="str">
        <f t="shared" si="36"/>
        <v/>
      </c>
    </row>
    <row r="1849" spans="1:1" x14ac:dyDescent="0.35">
      <c r="A1849" s="162" t="str">
        <f t="shared" si="36"/>
        <v/>
      </c>
    </row>
    <row r="1850" spans="1:1" x14ac:dyDescent="0.35">
      <c r="A1850" s="162" t="str">
        <f t="shared" si="36"/>
        <v/>
      </c>
    </row>
    <row r="1851" spans="1:1" x14ac:dyDescent="0.35">
      <c r="A1851" s="162" t="str">
        <f t="shared" si="36"/>
        <v/>
      </c>
    </row>
    <row r="1852" spans="1:1" x14ac:dyDescent="0.35">
      <c r="A1852" s="162" t="str">
        <f t="shared" si="36"/>
        <v/>
      </c>
    </row>
    <row r="1853" spans="1:1" x14ac:dyDescent="0.35">
      <c r="A1853" s="162" t="str">
        <f t="shared" si="36"/>
        <v/>
      </c>
    </row>
    <row r="1854" spans="1:1" x14ac:dyDescent="0.35">
      <c r="A1854" s="162" t="str">
        <f t="shared" si="36"/>
        <v/>
      </c>
    </row>
    <row r="1855" spans="1:1" x14ac:dyDescent="0.35">
      <c r="A1855" s="162" t="str">
        <f t="shared" si="36"/>
        <v/>
      </c>
    </row>
    <row r="1856" spans="1:1" x14ac:dyDescent="0.35">
      <c r="A1856" s="162" t="str">
        <f t="shared" si="36"/>
        <v/>
      </c>
    </row>
    <row r="1857" spans="1:1" x14ac:dyDescent="0.35">
      <c r="A1857" s="162" t="str">
        <f t="shared" si="36"/>
        <v/>
      </c>
    </row>
    <row r="1858" spans="1:1" x14ac:dyDescent="0.35">
      <c r="A1858" s="162" t="str">
        <f t="shared" si="36"/>
        <v/>
      </c>
    </row>
    <row r="1859" spans="1:1" x14ac:dyDescent="0.35">
      <c r="A1859" s="162" t="str">
        <f t="shared" si="36"/>
        <v/>
      </c>
    </row>
    <row r="1860" spans="1:1" x14ac:dyDescent="0.35">
      <c r="A1860" s="162" t="str">
        <f t="shared" si="36"/>
        <v/>
      </c>
    </row>
    <row r="1861" spans="1:1" x14ac:dyDescent="0.35">
      <c r="A1861" s="162" t="str">
        <f t="shared" ref="A1861:A1924" si="37">IF(F1861="","",IF(B1861="",A1860,B1861))</f>
        <v/>
      </c>
    </row>
    <row r="1862" spans="1:1" x14ac:dyDescent="0.35">
      <c r="A1862" s="162" t="str">
        <f t="shared" si="37"/>
        <v/>
      </c>
    </row>
    <row r="1863" spans="1:1" x14ac:dyDescent="0.35">
      <c r="A1863" s="162" t="str">
        <f t="shared" si="37"/>
        <v/>
      </c>
    </row>
    <row r="1864" spans="1:1" x14ac:dyDescent="0.35">
      <c r="A1864" s="162" t="str">
        <f t="shared" si="37"/>
        <v/>
      </c>
    </row>
    <row r="1865" spans="1:1" x14ac:dyDescent="0.35">
      <c r="A1865" s="162" t="str">
        <f t="shared" si="37"/>
        <v/>
      </c>
    </row>
    <row r="1866" spans="1:1" x14ac:dyDescent="0.35">
      <c r="A1866" s="162" t="str">
        <f t="shared" si="37"/>
        <v/>
      </c>
    </row>
    <row r="1867" spans="1:1" x14ac:dyDescent="0.35">
      <c r="A1867" s="162" t="str">
        <f t="shared" si="37"/>
        <v/>
      </c>
    </row>
    <row r="1868" spans="1:1" x14ac:dyDescent="0.35">
      <c r="A1868" s="162" t="str">
        <f t="shared" si="37"/>
        <v/>
      </c>
    </row>
    <row r="1869" spans="1:1" x14ac:dyDescent="0.35">
      <c r="A1869" s="162" t="str">
        <f t="shared" si="37"/>
        <v/>
      </c>
    </row>
    <row r="1870" spans="1:1" x14ac:dyDescent="0.35">
      <c r="A1870" s="162" t="str">
        <f t="shared" si="37"/>
        <v/>
      </c>
    </row>
    <row r="1871" spans="1:1" x14ac:dyDescent="0.35">
      <c r="A1871" s="162" t="str">
        <f t="shared" si="37"/>
        <v/>
      </c>
    </row>
    <row r="1872" spans="1:1" x14ac:dyDescent="0.35">
      <c r="A1872" s="162" t="str">
        <f t="shared" si="37"/>
        <v/>
      </c>
    </row>
    <row r="1873" spans="1:1" x14ac:dyDescent="0.35">
      <c r="A1873" s="162" t="str">
        <f t="shared" si="37"/>
        <v/>
      </c>
    </row>
    <row r="1874" spans="1:1" x14ac:dyDescent="0.35">
      <c r="A1874" s="162" t="str">
        <f t="shared" si="37"/>
        <v/>
      </c>
    </row>
    <row r="1875" spans="1:1" x14ac:dyDescent="0.35">
      <c r="A1875" s="162" t="str">
        <f t="shared" si="37"/>
        <v/>
      </c>
    </row>
    <row r="1876" spans="1:1" x14ac:dyDescent="0.35">
      <c r="A1876" s="162" t="str">
        <f t="shared" si="37"/>
        <v/>
      </c>
    </row>
    <row r="1877" spans="1:1" x14ac:dyDescent="0.35">
      <c r="A1877" s="162" t="str">
        <f t="shared" si="37"/>
        <v/>
      </c>
    </row>
    <row r="1878" spans="1:1" x14ac:dyDescent="0.35">
      <c r="A1878" s="162" t="str">
        <f t="shared" si="37"/>
        <v/>
      </c>
    </row>
    <row r="1879" spans="1:1" x14ac:dyDescent="0.35">
      <c r="A1879" s="162" t="str">
        <f t="shared" si="37"/>
        <v/>
      </c>
    </row>
    <row r="1880" spans="1:1" x14ac:dyDescent="0.35">
      <c r="A1880" s="162" t="str">
        <f t="shared" si="37"/>
        <v/>
      </c>
    </row>
    <row r="1881" spans="1:1" x14ac:dyDescent="0.35">
      <c r="A1881" s="162" t="str">
        <f t="shared" si="37"/>
        <v/>
      </c>
    </row>
    <row r="1882" spans="1:1" x14ac:dyDescent="0.35">
      <c r="A1882" s="162" t="str">
        <f t="shared" si="37"/>
        <v/>
      </c>
    </row>
    <row r="1883" spans="1:1" x14ac:dyDescent="0.35">
      <c r="A1883" s="162" t="str">
        <f t="shared" si="37"/>
        <v/>
      </c>
    </row>
    <row r="1884" spans="1:1" x14ac:dyDescent="0.35">
      <c r="A1884" s="162" t="str">
        <f t="shared" si="37"/>
        <v/>
      </c>
    </row>
    <row r="1885" spans="1:1" x14ac:dyDescent="0.35">
      <c r="A1885" s="162" t="str">
        <f t="shared" si="37"/>
        <v/>
      </c>
    </row>
    <row r="1886" spans="1:1" x14ac:dyDescent="0.35">
      <c r="A1886" s="162" t="str">
        <f t="shared" si="37"/>
        <v/>
      </c>
    </row>
    <row r="1887" spans="1:1" x14ac:dyDescent="0.35">
      <c r="A1887" s="162" t="str">
        <f t="shared" si="37"/>
        <v/>
      </c>
    </row>
    <row r="1888" spans="1:1" x14ac:dyDescent="0.35">
      <c r="A1888" s="162" t="str">
        <f t="shared" si="37"/>
        <v/>
      </c>
    </row>
    <row r="1889" spans="1:1" x14ac:dyDescent="0.35">
      <c r="A1889" s="162" t="str">
        <f t="shared" si="37"/>
        <v/>
      </c>
    </row>
    <row r="1890" spans="1:1" x14ac:dyDescent="0.35">
      <c r="A1890" s="162" t="str">
        <f t="shared" si="37"/>
        <v/>
      </c>
    </row>
    <row r="1891" spans="1:1" x14ac:dyDescent="0.35">
      <c r="A1891" s="162" t="str">
        <f t="shared" si="37"/>
        <v/>
      </c>
    </row>
    <row r="1892" spans="1:1" x14ac:dyDescent="0.35">
      <c r="A1892" s="162" t="str">
        <f t="shared" si="37"/>
        <v/>
      </c>
    </row>
    <row r="1893" spans="1:1" x14ac:dyDescent="0.35">
      <c r="A1893" s="162" t="str">
        <f t="shared" si="37"/>
        <v/>
      </c>
    </row>
    <row r="1894" spans="1:1" x14ac:dyDescent="0.35">
      <c r="A1894" s="162" t="str">
        <f t="shared" si="37"/>
        <v/>
      </c>
    </row>
    <row r="1895" spans="1:1" x14ac:dyDescent="0.35">
      <c r="A1895" s="162" t="str">
        <f t="shared" si="37"/>
        <v/>
      </c>
    </row>
    <row r="1896" spans="1:1" x14ac:dyDescent="0.35">
      <c r="A1896" s="162" t="str">
        <f t="shared" si="37"/>
        <v/>
      </c>
    </row>
    <row r="1897" spans="1:1" x14ac:dyDescent="0.35">
      <c r="A1897" s="162" t="str">
        <f t="shared" si="37"/>
        <v/>
      </c>
    </row>
    <row r="1898" spans="1:1" x14ac:dyDescent="0.35">
      <c r="A1898" s="162" t="str">
        <f t="shared" si="37"/>
        <v/>
      </c>
    </row>
    <row r="1899" spans="1:1" x14ac:dyDescent="0.35">
      <c r="A1899" s="162" t="str">
        <f t="shared" si="37"/>
        <v/>
      </c>
    </row>
    <row r="1900" spans="1:1" x14ac:dyDescent="0.35">
      <c r="A1900" s="162" t="str">
        <f t="shared" si="37"/>
        <v/>
      </c>
    </row>
    <row r="1901" spans="1:1" x14ac:dyDescent="0.35">
      <c r="A1901" s="162" t="str">
        <f t="shared" si="37"/>
        <v/>
      </c>
    </row>
    <row r="1902" spans="1:1" x14ac:dyDescent="0.35">
      <c r="A1902" s="162" t="str">
        <f t="shared" si="37"/>
        <v/>
      </c>
    </row>
    <row r="1903" spans="1:1" x14ac:dyDescent="0.35">
      <c r="A1903" s="162" t="str">
        <f t="shared" si="37"/>
        <v/>
      </c>
    </row>
    <row r="1904" spans="1:1" x14ac:dyDescent="0.35">
      <c r="A1904" s="162" t="str">
        <f t="shared" si="37"/>
        <v/>
      </c>
    </row>
    <row r="1905" spans="1:1" x14ac:dyDescent="0.35">
      <c r="A1905" s="162" t="str">
        <f t="shared" si="37"/>
        <v/>
      </c>
    </row>
    <row r="1906" spans="1:1" x14ac:dyDescent="0.35">
      <c r="A1906" s="162" t="str">
        <f t="shared" si="37"/>
        <v/>
      </c>
    </row>
    <row r="1907" spans="1:1" x14ac:dyDescent="0.35">
      <c r="A1907" s="162" t="str">
        <f t="shared" si="37"/>
        <v/>
      </c>
    </row>
    <row r="1908" spans="1:1" x14ac:dyDescent="0.35">
      <c r="A1908" s="162" t="str">
        <f t="shared" si="37"/>
        <v/>
      </c>
    </row>
    <row r="1909" spans="1:1" x14ac:dyDescent="0.35">
      <c r="A1909" s="162" t="str">
        <f t="shared" si="37"/>
        <v/>
      </c>
    </row>
    <row r="1910" spans="1:1" x14ac:dyDescent="0.35">
      <c r="A1910" s="162" t="str">
        <f t="shared" si="37"/>
        <v/>
      </c>
    </row>
    <row r="1911" spans="1:1" x14ac:dyDescent="0.35">
      <c r="A1911" s="162" t="str">
        <f t="shared" si="37"/>
        <v/>
      </c>
    </row>
    <row r="1912" spans="1:1" x14ac:dyDescent="0.35">
      <c r="A1912" s="162" t="str">
        <f t="shared" si="37"/>
        <v/>
      </c>
    </row>
    <row r="1913" spans="1:1" x14ac:dyDescent="0.35">
      <c r="A1913" s="162" t="str">
        <f t="shared" si="37"/>
        <v/>
      </c>
    </row>
    <row r="1914" spans="1:1" x14ac:dyDescent="0.35">
      <c r="A1914" s="162" t="str">
        <f t="shared" si="37"/>
        <v/>
      </c>
    </row>
    <row r="1915" spans="1:1" x14ac:dyDescent="0.35">
      <c r="A1915" s="162" t="str">
        <f t="shared" si="37"/>
        <v/>
      </c>
    </row>
    <row r="1916" spans="1:1" x14ac:dyDescent="0.35">
      <c r="A1916" s="162" t="str">
        <f t="shared" si="37"/>
        <v/>
      </c>
    </row>
    <row r="1917" spans="1:1" x14ac:dyDescent="0.35">
      <c r="A1917" s="162" t="str">
        <f t="shared" si="37"/>
        <v/>
      </c>
    </row>
    <row r="1918" spans="1:1" x14ac:dyDescent="0.35">
      <c r="A1918" s="162" t="str">
        <f t="shared" si="37"/>
        <v/>
      </c>
    </row>
    <row r="1919" spans="1:1" x14ac:dyDescent="0.35">
      <c r="A1919" s="162" t="str">
        <f t="shared" si="37"/>
        <v/>
      </c>
    </row>
    <row r="1920" spans="1:1" x14ac:dyDescent="0.35">
      <c r="A1920" s="162" t="str">
        <f t="shared" si="37"/>
        <v/>
      </c>
    </row>
    <row r="1921" spans="1:1" x14ac:dyDescent="0.35">
      <c r="A1921" s="162" t="str">
        <f t="shared" si="37"/>
        <v/>
      </c>
    </row>
    <row r="1922" spans="1:1" x14ac:dyDescent="0.35">
      <c r="A1922" s="162" t="str">
        <f t="shared" si="37"/>
        <v/>
      </c>
    </row>
    <row r="1923" spans="1:1" x14ac:dyDescent="0.35">
      <c r="A1923" s="162" t="str">
        <f t="shared" si="37"/>
        <v/>
      </c>
    </row>
    <row r="1924" spans="1:1" x14ac:dyDescent="0.35">
      <c r="A1924" s="162" t="str">
        <f t="shared" si="37"/>
        <v/>
      </c>
    </row>
    <row r="1925" spans="1:1" x14ac:dyDescent="0.35">
      <c r="A1925" s="162" t="str">
        <f t="shared" ref="A1925:A1988" si="38">IF(F1925="","",IF(B1925="",A1924,B1925))</f>
        <v/>
      </c>
    </row>
    <row r="1926" spans="1:1" x14ac:dyDescent="0.35">
      <c r="A1926" s="162" t="str">
        <f t="shared" si="38"/>
        <v/>
      </c>
    </row>
    <row r="1927" spans="1:1" x14ac:dyDescent="0.35">
      <c r="A1927" s="162" t="str">
        <f t="shared" si="38"/>
        <v/>
      </c>
    </row>
    <row r="1928" spans="1:1" x14ac:dyDescent="0.35">
      <c r="A1928" s="162" t="str">
        <f t="shared" si="38"/>
        <v/>
      </c>
    </row>
    <row r="1929" spans="1:1" x14ac:dyDescent="0.35">
      <c r="A1929" s="162" t="str">
        <f t="shared" si="38"/>
        <v/>
      </c>
    </row>
    <row r="1930" spans="1:1" x14ac:dyDescent="0.35">
      <c r="A1930" s="162" t="str">
        <f t="shared" si="38"/>
        <v/>
      </c>
    </row>
    <row r="1931" spans="1:1" x14ac:dyDescent="0.35">
      <c r="A1931" s="162" t="str">
        <f t="shared" si="38"/>
        <v/>
      </c>
    </row>
    <row r="1932" spans="1:1" x14ac:dyDescent="0.35">
      <c r="A1932" s="162" t="str">
        <f t="shared" si="38"/>
        <v/>
      </c>
    </row>
    <row r="1933" spans="1:1" x14ac:dyDescent="0.35">
      <c r="A1933" s="162" t="str">
        <f t="shared" si="38"/>
        <v/>
      </c>
    </row>
    <row r="1934" spans="1:1" x14ac:dyDescent="0.35">
      <c r="A1934" s="162" t="str">
        <f t="shared" si="38"/>
        <v/>
      </c>
    </row>
    <row r="1935" spans="1:1" x14ac:dyDescent="0.35">
      <c r="A1935" s="162" t="str">
        <f t="shared" si="38"/>
        <v/>
      </c>
    </row>
    <row r="1936" spans="1:1" x14ac:dyDescent="0.35">
      <c r="A1936" s="162" t="str">
        <f t="shared" si="38"/>
        <v/>
      </c>
    </row>
    <row r="1937" spans="1:1" x14ac:dyDescent="0.35">
      <c r="A1937" s="162" t="str">
        <f t="shared" si="38"/>
        <v/>
      </c>
    </row>
    <row r="1938" spans="1:1" x14ac:dyDescent="0.35">
      <c r="A1938" s="162" t="str">
        <f t="shared" si="38"/>
        <v/>
      </c>
    </row>
    <row r="1939" spans="1:1" x14ac:dyDescent="0.35">
      <c r="A1939" s="162" t="str">
        <f t="shared" si="38"/>
        <v/>
      </c>
    </row>
    <row r="1940" spans="1:1" x14ac:dyDescent="0.35">
      <c r="A1940" s="162" t="str">
        <f t="shared" si="38"/>
        <v/>
      </c>
    </row>
    <row r="1941" spans="1:1" x14ac:dyDescent="0.35">
      <c r="A1941" s="162" t="str">
        <f t="shared" si="38"/>
        <v/>
      </c>
    </row>
    <row r="1942" spans="1:1" x14ac:dyDescent="0.35">
      <c r="A1942" s="162" t="str">
        <f t="shared" si="38"/>
        <v/>
      </c>
    </row>
    <row r="1943" spans="1:1" x14ac:dyDescent="0.35">
      <c r="A1943" s="162" t="str">
        <f t="shared" si="38"/>
        <v/>
      </c>
    </row>
    <row r="1944" spans="1:1" x14ac:dyDescent="0.35">
      <c r="A1944" s="162" t="str">
        <f t="shared" si="38"/>
        <v/>
      </c>
    </row>
    <row r="1945" spans="1:1" x14ac:dyDescent="0.35">
      <c r="A1945" s="162" t="str">
        <f t="shared" si="38"/>
        <v/>
      </c>
    </row>
    <row r="1946" spans="1:1" x14ac:dyDescent="0.35">
      <c r="A1946" s="162" t="str">
        <f t="shared" si="38"/>
        <v/>
      </c>
    </row>
    <row r="1947" spans="1:1" x14ac:dyDescent="0.35">
      <c r="A1947" s="162" t="str">
        <f t="shared" si="38"/>
        <v/>
      </c>
    </row>
    <row r="1948" spans="1:1" x14ac:dyDescent="0.35">
      <c r="A1948" s="162" t="str">
        <f t="shared" si="38"/>
        <v/>
      </c>
    </row>
    <row r="1949" spans="1:1" x14ac:dyDescent="0.35">
      <c r="A1949" s="162" t="str">
        <f t="shared" si="38"/>
        <v/>
      </c>
    </row>
    <row r="1950" spans="1:1" x14ac:dyDescent="0.35">
      <c r="A1950" s="162" t="str">
        <f t="shared" si="38"/>
        <v/>
      </c>
    </row>
    <row r="1951" spans="1:1" x14ac:dyDescent="0.35">
      <c r="A1951" s="162" t="str">
        <f t="shared" si="38"/>
        <v/>
      </c>
    </row>
    <row r="1952" spans="1:1" x14ac:dyDescent="0.35">
      <c r="A1952" s="162" t="str">
        <f t="shared" si="38"/>
        <v/>
      </c>
    </row>
    <row r="1953" spans="1:1" x14ac:dyDescent="0.35">
      <c r="A1953" s="162" t="str">
        <f t="shared" si="38"/>
        <v/>
      </c>
    </row>
    <row r="1954" spans="1:1" x14ac:dyDescent="0.35">
      <c r="A1954" s="162" t="str">
        <f t="shared" si="38"/>
        <v/>
      </c>
    </row>
    <row r="1955" spans="1:1" x14ac:dyDescent="0.35">
      <c r="A1955" s="162" t="str">
        <f t="shared" si="38"/>
        <v/>
      </c>
    </row>
    <row r="1956" spans="1:1" x14ac:dyDescent="0.35">
      <c r="A1956" s="162" t="str">
        <f t="shared" si="38"/>
        <v/>
      </c>
    </row>
    <row r="1957" spans="1:1" x14ac:dyDescent="0.35">
      <c r="A1957" s="162" t="str">
        <f t="shared" si="38"/>
        <v/>
      </c>
    </row>
    <row r="1958" spans="1:1" x14ac:dyDescent="0.35">
      <c r="A1958" s="162" t="str">
        <f t="shared" si="38"/>
        <v/>
      </c>
    </row>
    <row r="1959" spans="1:1" x14ac:dyDescent="0.35">
      <c r="A1959" s="162" t="str">
        <f t="shared" si="38"/>
        <v/>
      </c>
    </row>
    <row r="1960" spans="1:1" x14ac:dyDescent="0.35">
      <c r="A1960" s="162" t="str">
        <f t="shared" si="38"/>
        <v/>
      </c>
    </row>
    <row r="1961" spans="1:1" x14ac:dyDescent="0.35">
      <c r="A1961" s="162" t="str">
        <f t="shared" si="38"/>
        <v/>
      </c>
    </row>
    <row r="1962" spans="1:1" x14ac:dyDescent="0.35">
      <c r="A1962" s="162" t="str">
        <f t="shared" si="38"/>
        <v/>
      </c>
    </row>
    <row r="1963" spans="1:1" x14ac:dyDescent="0.35">
      <c r="A1963" s="162" t="str">
        <f t="shared" si="38"/>
        <v/>
      </c>
    </row>
    <row r="1964" spans="1:1" x14ac:dyDescent="0.35">
      <c r="A1964" s="162" t="str">
        <f t="shared" si="38"/>
        <v/>
      </c>
    </row>
    <row r="1965" spans="1:1" x14ac:dyDescent="0.35">
      <c r="A1965" s="162" t="str">
        <f t="shared" si="38"/>
        <v/>
      </c>
    </row>
    <row r="1966" spans="1:1" x14ac:dyDescent="0.35">
      <c r="A1966" s="162" t="str">
        <f t="shared" si="38"/>
        <v/>
      </c>
    </row>
    <row r="1967" spans="1:1" x14ac:dyDescent="0.35">
      <c r="A1967" s="162" t="str">
        <f t="shared" si="38"/>
        <v/>
      </c>
    </row>
    <row r="1968" spans="1:1" x14ac:dyDescent="0.35">
      <c r="A1968" s="162" t="str">
        <f t="shared" si="38"/>
        <v/>
      </c>
    </row>
    <row r="1969" spans="1:1" x14ac:dyDescent="0.35">
      <c r="A1969" s="162" t="str">
        <f t="shared" si="38"/>
        <v/>
      </c>
    </row>
    <row r="1970" spans="1:1" x14ac:dyDescent="0.35">
      <c r="A1970" s="162" t="str">
        <f t="shared" si="38"/>
        <v/>
      </c>
    </row>
    <row r="1971" spans="1:1" x14ac:dyDescent="0.35">
      <c r="A1971" s="162" t="str">
        <f t="shared" si="38"/>
        <v/>
      </c>
    </row>
    <row r="1972" spans="1:1" x14ac:dyDescent="0.35">
      <c r="A1972" s="162" t="str">
        <f t="shared" si="38"/>
        <v/>
      </c>
    </row>
    <row r="1973" spans="1:1" x14ac:dyDescent="0.35">
      <c r="A1973" s="162" t="str">
        <f t="shared" si="38"/>
        <v/>
      </c>
    </row>
    <row r="1974" spans="1:1" x14ac:dyDescent="0.35">
      <c r="A1974" s="162" t="str">
        <f t="shared" si="38"/>
        <v/>
      </c>
    </row>
    <row r="1975" spans="1:1" x14ac:dyDescent="0.35">
      <c r="A1975" s="162" t="str">
        <f t="shared" si="38"/>
        <v/>
      </c>
    </row>
    <row r="1976" spans="1:1" x14ac:dyDescent="0.35">
      <c r="A1976" s="162" t="str">
        <f t="shared" si="38"/>
        <v/>
      </c>
    </row>
    <row r="1977" spans="1:1" x14ac:dyDescent="0.35">
      <c r="A1977" s="162" t="str">
        <f t="shared" si="38"/>
        <v/>
      </c>
    </row>
    <row r="1978" spans="1:1" x14ac:dyDescent="0.35">
      <c r="A1978" s="162" t="str">
        <f t="shared" si="38"/>
        <v/>
      </c>
    </row>
    <row r="1979" spans="1:1" x14ac:dyDescent="0.35">
      <c r="A1979" s="162" t="str">
        <f t="shared" si="38"/>
        <v/>
      </c>
    </row>
    <row r="1980" spans="1:1" x14ac:dyDescent="0.35">
      <c r="A1980" s="162" t="str">
        <f t="shared" si="38"/>
        <v/>
      </c>
    </row>
    <row r="1981" spans="1:1" x14ac:dyDescent="0.35">
      <c r="A1981" s="162" t="str">
        <f t="shared" si="38"/>
        <v/>
      </c>
    </row>
    <row r="1982" spans="1:1" x14ac:dyDescent="0.35">
      <c r="A1982" s="162" t="str">
        <f t="shared" si="38"/>
        <v/>
      </c>
    </row>
    <row r="1983" spans="1:1" x14ac:dyDescent="0.35">
      <c r="A1983" s="162" t="str">
        <f t="shared" si="38"/>
        <v/>
      </c>
    </row>
    <row r="1984" spans="1:1" x14ac:dyDescent="0.35">
      <c r="A1984" s="162" t="str">
        <f t="shared" si="38"/>
        <v/>
      </c>
    </row>
    <row r="1985" spans="1:1" x14ac:dyDescent="0.35">
      <c r="A1985" s="162" t="str">
        <f t="shared" si="38"/>
        <v/>
      </c>
    </row>
    <row r="1986" spans="1:1" x14ac:dyDescent="0.35">
      <c r="A1986" s="162" t="str">
        <f t="shared" si="38"/>
        <v/>
      </c>
    </row>
    <row r="1987" spans="1:1" x14ac:dyDescent="0.35">
      <c r="A1987" s="162" t="str">
        <f t="shared" si="38"/>
        <v/>
      </c>
    </row>
    <row r="1988" spans="1:1" x14ac:dyDescent="0.35">
      <c r="A1988" s="162" t="str">
        <f t="shared" si="38"/>
        <v/>
      </c>
    </row>
    <row r="1989" spans="1:1" x14ac:dyDescent="0.35">
      <c r="A1989" s="162" t="str">
        <f t="shared" ref="A1989:A2003" si="39">IF(F1989="","",IF(B1989="",A1988,B1989))</f>
        <v/>
      </c>
    </row>
    <row r="1990" spans="1:1" x14ac:dyDescent="0.35">
      <c r="A1990" s="162" t="str">
        <f t="shared" si="39"/>
        <v/>
      </c>
    </row>
    <row r="1991" spans="1:1" x14ac:dyDescent="0.35">
      <c r="A1991" s="162" t="str">
        <f t="shared" si="39"/>
        <v/>
      </c>
    </row>
    <row r="1992" spans="1:1" x14ac:dyDescent="0.35">
      <c r="A1992" s="162" t="str">
        <f t="shared" si="39"/>
        <v/>
      </c>
    </row>
    <row r="1993" spans="1:1" x14ac:dyDescent="0.35">
      <c r="A1993" s="162" t="str">
        <f t="shared" si="39"/>
        <v/>
      </c>
    </row>
    <row r="1994" spans="1:1" x14ac:dyDescent="0.35">
      <c r="A1994" s="162" t="str">
        <f t="shared" si="39"/>
        <v/>
      </c>
    </row>
    <row r="1995" spans="1:1" x14ac:dyDescent="0.35">
      <c r="A1995" s="162" t="str">
        <f t="shared" si="39"/>
        <v/>
      </c>
    </row>
    <row r="1996" spans="1:1" x14ac:dyDescent="0.35">
      <c r="A1996" s="162" t="str">
        <f t="shared" si="39"/>
        <v/>
      </c>
    </row>
    <row r="1997" spans="1:1" x14ac:dyDescent="0.35">
      <c r="A1997" s="162" t="str">
        <f t="shared" si="39"/>
        <v/>
      </c>
    </row>
    <row r="1998" spans="1:1" x14ac:dyDescent="0.35">
      <c r="A1998" s="162" t="str">
        <f t="shared" si="39"/>
        <v/>
      </c>
    </row>
    <row r="1999" spans="1:1" x14ac:dyDescent="0.35">
      <c r="A1999" s="162" t="str">
        <f t="shared" si="39"/>
        <v/>
      </c>
    </row>
    <row r="2000" spans="1:1" x14ac:dyDescent="0.35">
      <c r="A2000" s="162" t="str">
        <f t="shared" si="39"/>
        <v/>
      </c>
    </row>
    <row r="2001" spans="1:1" x14ac:dyDescent="0.35">
      <c r="A2001" s="162" t="str">
        <f t="shared" si="39"/>
        <v/>
      </c>
    </row>
    <row r="2002" spans="1:1" x14ac:dyDescent="0.35">
      <c r="A2002" s="162" t="str">
        <f t="shared" si="39"/>
        <v/>
      </c>
    </row>
    <row r="2003" spans="1:1" x14ac:dyDescent="0.35">
      <c r="A2003" s="162" t="str">
        <f t="shared" si="39"/>
        <v/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A3AC94-C4AE-4D4A-9E2D-7AC5718B9687}">
  <sheetPr>
    <tabColor rgb="FFFFFF00"/>
  </sheetPr>
  <dimension ref="A1:S2004"/>
  <sheetViews>
    <sheetView topLeftCell="D76" workbookViewId="0">
      <selection activeCell="B5" sqref="B5:E66"/>
    </sheetView>
  </sheetViews>
  <sheetFormatPr defaultColWidth="8.58203125" defaultRowHeight="14.5" outlineLevelRow="1" x14ac:dyDescent="0.35"/>
  <cols>
    <col min="1" max="1" width="27.08203125" style="162" hidden="1" customWidth="1"/>
    <col min="2" max="2" width="22.5" style="162" hidden="1" customWidth="1"/>
    <col min="3" max="3" width="11.58203125" style="162" hidden="1" customWidth="1"/>
    <col min="4" max="4" width="27.08203125" style="162" bestFit="1" customWidth="1"/>
    <col min="5" max="5" width="12.33203125" style="162" bestFit="1" customWidth="1"/>
    <col min="6" max="6" width="15.83203125" style="162" bestFit="1" customWidth="1"/>
    <col min="7" max="7" width="8.58203125" style="162"/>
    <col min="8" max="8" width="8.58203125" style="183"/>
    <col min="9" max="9" width="13.83203125" style="162" bestFit="1" customWidth="1"/>
    <col min="10" max="10" width="10.58203125" style="183" bestFit="1" customWidth="1"/>
    <col min="11" max="11" width="14.33203125" style="185" bestFit="1" customWidth="1"/>
    <col min="12" max="12" width="13.75" style="185" bestFit="1" customWidth="1"/>
    <col min="13" max="13" width="14.08203125" style="185" bestFit="1" customWidth="1"/>
    <col min="14" max="16" width="8.58203125" style="162"/>
    <col min="17" max="17" width="19.75" style="162" customWidth="1"/>
    <col min="18" max="16384" width="8.58203125" style="162"/>
  </cols>
  <sheetData>
    <row r="1" spans="1:19" ht="26.15" customHeight="1" x14ac:dyDescent="0.35">
      <c r="D1" s="167" t="s">
        <v>192</v>
      </c>
    </row>
    <row r="2" spans="1:19" ht="16.5" customHeight="1" x14ac:dyDescent="0.35">
      <c r="D2" s="165" t="s">
        <v>193</v>
      </c>
      <c r="E2" s="166"/>
      <c r="F2" s="166"/>
      <c r="G2" s="193"/>
      <c r="H2" s="194"/>
      <c r="I2" s="193"/>
    </row>
    <row r="3" spans="1:19" ht="16.5" customHeight="1" x14ac:dyDescent="0.35">
      <c r="D3" s="191"/>
      <c r="E3" s="192"/>
      <c r="F3" s="192"/>
    </row>
    <row r="4" spans="1:19" ht="23.5" x14ac:dyDescent="0.55000000000000004">
      <c r="D4" s="216" t="s">
        <v>194</v>
      </c>
      <c r="E4" s="216"/>
      <c r="F4" s="216"/>
      <c r="G4" s="216"/>
      <c r="H4" s="216"/>
      <c r="I4" s="216"/>
      <c r="J4" s="216"/>
      <c r="K4" s="216"/>
      <c r="L4" s="216"/>
      <c r="M4" s="216"/>
    </row>
    <row r="5" spans="1:19" ht="15.5" x14ac:dyDescent="0.35">
      <c r="A5" s="162" t="s">
        <v>58</v>
      </c>
      <c r="D5" s="181" t="s">
        <v>58</v>
      </c>
      <c r="E5" s="181" t="s">
        <v>134</v>
      </c>
      <c r="F5" s="181" t="s">
        <v>163</v>
      </c>
      <c r="G5" s="181" t="s">
        <v>61</v>
      </c>
      <c r="H5" s="184" t="s">
        <v>62</v>
      </c>
      <c r="I5" s="181" t="s">
        <v>195</v>
      </c>
      <c r="J5" s="184" t="s">
        <v>196</v>
      </c>
      <c r="K5" s="186" t="s">
        <v>197</v>
      </c>
      <c r="L5" s="186" t="s">
        <v>198</v>
      </c>
      <c r="M5" s="186" t="s">
        <v>182</v>
      </c>
      <c r="Q5" s="187"/>
      <c r="R5" s="187"/>
      <c r="S5" s="187"/>
    </row>
    <row r="6" spans="1:19" x14ac:dyDescent="0.35">
      <c r="A6" s="162" t="str">
        <f>IF(G6="","",IF(B6="",A5,B6))</f>
        <v>Acura North Scottsdale</v>
      </c>
      <c r="B6" s="162" t="str">
        <f>TRIM(D6)</f>
        <v>Acura North Scottsdale</v>
      </c>
      <c r="C6" s="182" t="str">
        <f>IF(B6="","","VIP")</f>
        <v>VIP</v>
      </c>
      <c r="D6" s="202" t="s">
        <v>64</v>
      </c>
      <c r="E6" s="203">
        <v>94</v>
      </c>
      <c r="F6" s="203">
        <v>94</v>
      </c>
      <c r="G6" s="203">
        <v>18</v>
      </c>
      <c r="H6" s="204">
        <v>0.19148936170212699</v>
      </c>
      <c r="I6" s="203">
        <v>18</v>
      </c>
      <c r="J6" s="204">
        <v>0.19148936170212699</v>
      </c>
      <c r="K6" s="205">
        <v>248.611111111111</v>
      </c>
      <c r="L6" s="205">
        <v>1546.55555555555</v>
      </c>
      <c r="M6" s="205">
        <v>1795.1666666666599</v>
      </c>
      <c r="Q6" s="3"/>
      <c r="R6" s="4"/>
      <c r="S6" s="4"/>
    </row>
    <row r="7" spans="1:19" hidden="1" outlineLevel="1" x14ac:dyDescent="0.35">
      <c r="A7" s="162" t="str">
        <f t="shared" ref="A7:A70" si="0">IF(G7="","",IF(B7="",A6,B7))</f>
        <v>Acura of Escondido</v>
      </c>
      <c r="B7" s="162" t="str">
        <f t="shared" ref="B7:B70" si="1">TRIM(D7)</f>
        <v>Acura of Escondido</v>
      </c>
      <c r="C7" s="182" t="str">
        <f t="shared" ref="C7:C70" si="2">IF(B7="","","VIP")</f>
        <v>VIP</v>
      </c>
      <c r="D7" s="202" t="s">
        <v>65</v>
      </c>
      <c r="E7" s="203">
        <v>64</v>
      </c>
      <c r="F7" s="203">
        <v>64</v>
      </c>
      <c r="G7" s="203">
        <v>6</v>
      </c>
      <c r="H7" s="204">
        <v>9.375E-2</v>
      </c>
      <c r="I7" s="203">
        <v>5</v>
      </c>
      <c r="J7" s="204">
        <v>7.8125E-2</v>
      </c>
      <c r="K7" s="205">
        <v>-2575.6</v>
      </c>
      <c r="L7" s="205">
        <v>1464.4</v>
      </c>
      <c r="M7" s="205">
        <v>-1111</v>
      </c>
      <c r="Q7" s="3"/>
      <c r="R7" s="4"/>
      <c r="S7" s="4"/>
    </row>
    <row r="8" spans="1:19" hidden="1" outlineLevel="1" x14ac:dyDescent="0.35">
      <c r="A8" s="162" t="str">
        <f t="shared" si="0"/>
        <v>Audi Chandler</v>
      </c>
      <c r="B8" s="162" t="str">
        <f t="shared" si="1"/>
        <v>Audi Chandler</v>
      </c>
      <c r="C8" s="182" t="str">
        <f t="shared" si="2"/>
        <v>VIP</v>
      </c>
      <c r="D8" s="202" t="s">
        <v>66</v>
      </c>
      <c r="E8" s="203">
        <v>19</v>
      </c>
      <c r="F8" s="203">
        <v>16</v>
      </c>
      <c r="G8" s="203">
        <v>8</v>
      </c>
      <c r="H8" s="204">
        <v>0.5</v>
      </c>
      <c r="I8" s="203">
        <v>8</v>
      </c>
      <c r="J8" s="204">
        <v>0.5</v>
      </c>
      <c r="K8" s="205">
        <v>-3109.5</v>
      </c>
      <c r="L8" s="205">
        <v>1626.375</v>
      </c>
      <c r="M8" s="205">
        <v>-1483.25</v>
      </c>
      <c r="Q8" s="3"/>
      <c r="R8" s="4"/>
      <c r="S8" s="4"/>
    </row>
    <row r="9" spans="1:19" hidden="1" outlineLevel="1" x14ac:dyDescent="0.35">
      <c r="A9" s="162" t="str">
        <f t="shared" si="0"/>
        <v>Audi Escondido</v>
      </c>
      <c r="B9" s="162" t="str">
        <f t="shared" si="1"/>
        <v>Audi Escondido</v>
      </c>
      <c r="C9" s="182" t="str">
        <f t="shared" si="2"/>
        <v>VIP</v>
      </c>
      <c r="D9" s="202" t="s">
        <v>67</v>
      </c>
      <c r="E9" s="203">
        <v>26</v>
      </c>
      <c r="F9" s="203">
        <v>25</v>
      </c>
      <c r="G9" s="203">
        <v>20</v>
      </c>
      <c r="H9" s="204">
        <v>0.8</v>
      </c>
      <c r="I9" s="203">
        <v>20</v>
      </c>
      <c r="J9" s="204">
        <v>0.8</v>
      </c>
      <c r="K9" s="205">
        <v>-2764.4</v>
      </c>
      <c r="L9" s="205">
        <v>2111.0500000000002</v>
      </c>
      <c r="M9" s="205">
        <v>-653.25</v>
      </c>
      <c r="Q9" s="3"/>
      <c r="R9" s="4"/>
      <c r="S9" s="4"/>
    </row>
    <row r="10" spans="1:19" hidden="1" outlineLevel="1" x14ac:dyDescent="0.35">
      <c r="A10" s="162" t="str">
        <f t="shared" si="0"/>
        <v>Audi North OC</v>
      </c>
      <c r="B10" s="162" t="str">
        <f t="shared" si="1"/>
        <v>Audi North OC</v>
      </c>
      <c r="C10" s="182" t="str">
        <f t="shared" si="2"/>
        <v>VIP</v>
      </c>
      <c r="D10" s="202" t="s">
        <v>188</v>
      </c>
      <c r="E10" s="203">
        <v>15</v>
      </c>
      <c r="F10" s="203">
        <v>15</v>
      </c>
      <c r="G10" s="203">
        <v>9</v>
      </c>
      <c r="H10" s="204">
        <v>0.6</v>
      </c>
      <c r="I10" s="203">
        <v>9</v>
      </c>
      <c r="J10" s="204">
        <v>0.6</v>
      </c>
      <c r="K10" s="205">
        <v>-3464.3333333333298</v>
      </c>
      <c r="L10" s="205">
        <v>2036.1111111111099</v>
      </c>
      <c r="M10" s="205">
        <v>-1428</v>
      </c>
      <c r="Q10" s="3"/>
      <c r="R10" s="4"/>
      <c r="S10" s="4"/>
    </row>
    <row r="11" spans="1:19" hidden="1" outlineLevel="1" x14ac:dyDescent="0.35">
      <c r="A11" s="162" t="str">
        <f t="shared" si="0"/>
        <v>Audi North Scottsdale</v>
      </c>
      <c r="B11" s="162" t="str">
        <f t="shared" si="1"/>
        <v>Audi North Scottsdale</v>
      </c>
      <c r="C11" s="182" t="str">
        <f t="shared" si="2"/>
        <v>VIP</v>
      </c>
      <c r="D11" s="202" t="s">
        <v>69</v>
      </c>
      <c r="E11" s="203">
        <v>140</v>
      </c>
      <c r="F11" s="203">
        <v>137</v>
      </c>
      <c r="G11" s="203">
        <v>27</v>
      </c>
      <c r="H11" s="204">
        <v>0.19708029197080201</v>
      </c>
      <c r="I11" s="203">
        <v>25</v>
      </c>
      <c r="J11" s="204">
        <v>0.18248175182481699</v>
      </c>
      <c r="K11" s="205">
        <v>-199.88</v>
      </c>
      <c r="L11" s="205">
        <v>2945.4</v>
      </c>
      <c r="M11" s="205">
        <v>2745.68</v>
      </c>
      <c r="Q11" s="3"/>
      <c r="R11" s="4"/>
      <c r="S11" s="4"/>
    </row>
    <row r="12" spans="1:19" hidden="1" outlineLevel="1" x14ac:dyDescent="0.35">
      <c r="A12" s="162" t="str">
        <f t="shared" si="0"/>
        <v>Audi San Jose</v>
      </c>
      <c r="B12" s="162" t="str">
        <f t="shared" si="1"/>
        <v>Audi San Jose</v>
      </c>
      <c r="C12" s="182" t="str">
        <f t="shared" si="2"/>
        <v>VIP</v>
      </c>
      <c r="D12" s="202" t="s">
        <v>70</v>
      </c>
      <c r="E12" s="203">
        <v>34</v>
      </c>
      <c r="F12" s="203">
        <v>34</v>
      </c>
      <c r="G12" s="203">
        <v>3</v>
      </c>
      <c r="H12" s="204">
        <v>8.8235294117646995E-2</v>
      </c>
      <c r="I12" s="203">
        <v>3</v>
      </c>
      <c r="J12" s="204">
        <v>8.8235294117646995E-2</v>
      </c>
      <c r="K12" s="205">
        <v>-3140.3333333333298</v>
      </c>
      <c r="L12" s="205">
        <v>1182.6666666666599</v>
      </c>
      <c r="M12" s="205">
        <v>-1957.3333333333301</v>
      </c>
      <c r="Q12" s="3"/>
      <c r="R12" s="4"/>
      <c r="S12" s="4"/>
    </row>
    <row r="13" spans="1:19" hidden="1" outlineLevel="1" x14ac:dyDescent="0.35">
      <c r="A13" s="162" t="str">
        <f t="shared" si="0"/>
        <v>Audi South Coast</v>
      </c>
      <c r="B13" s="162" t="str">
        <f t="shared" si="1"/>
        <v>Audi South Coast</v>
      </c>
      <c r="C13" s="182" t="str">
        <f t="shared" si="2"/>
        <v>VIP</v>
      </c>
      <c r="D13" s="202" t="s">
        <v>71</v>
      </c>
      <c r="E13" s="203">
        <v>40</v>
      </c>
      <c r="F13" s="203">
        <v>37</v>
      </c>
      <c r="G13" s="203">
        <v>16</v>
      </c>
      <c r="H13" s="204">
        <v>0.43243243243243201</v>
      </c>
      <c r="I13" s="203">
        <v>16</v>
      </c>
      <c r="J13" s="204">
        <v>0.43243243243243201</v>
      </c>
      <c r="K13" s="205">
        <v>-156.5625</v>
      </c>
      <c r="L13" s="205">
        <v>3506.5625</v>
      </c>
      <c r="M13" s="205">
        <v>3350.25</v>
      </c>
      <c r="Q13" s="3"/>
      <c r="R13" s="4"/>
      <c r="S13" s="4"/>
    </row>
    <row r="14" spans="1:19" hidden="1" outlineLevel="1" x14ac:dyDescent="0.35">
      <c r="A14" s="162" t="str">
        <f t="shared" si="0"/>
        <v>Capitol Acura</v>
      </c>
      <c r="B14" s="162" t="str">
        <f t="shared" si="1"/>
        <v>Capitol Acura</v>
      </c>
      <c r="C14" s="182" t="str">
        <f t="shared" si="2"/>
        <v>VIP</v>
      </c>
      <c r="D14" s="202" t="s">
        <v>79</v>
      </c>
      <c r="E14" s="203">
        <v>75</v>
      </c>
      <c r="F14" s="203">
        <v>75</v>
      </c>
      <c r="G14" s="203">
        <v>9</v>
      </c>
      <c r="H14" s="204">
        <v>0.12</v>
      </c>
      <c r="I14" s="203">
        <v>9</v>
      </c>
      <c r="J14" s="204">
        <v>0.12</v>
      </c>
      <c r="K14" s="205">
        <v>-1027.6666666666599</v>
      </c>
      <c r="L14" s="205">
        <v>1180.88888888888</v>
      </c>
      <c r="M14" s="205">
        <v>153.111111111111</v>
      </c>
      <c r="Q14" s="3"/>
      <c r="R14" s="4"/>
      <c r="S14" s="4"/>
    </row>
    <row r="15" spans="1:19" hidden="1" outlineLevel="1" x14ac:dyDescent="0.35">
      <c r="A15" s="162" t="str">
        <f t="shared" si="0"/>
        <v>Crevier MINI</v>
      </c>
      <c r="B15" s="162" t="str">
        <f t="shared" si="1"/>
        <v>Crevier MINI</v>
      </c>
      <c r="C15" s="182" t="str">
        <f t="shared" si="2"/>
        <v>VIP</v>
      </c>
      <c r="D15" s="202" t="s">
        <v>82</v>
      </c>
      <c r="E15" s="203">
        <v>15</v>
      </c>
      <c r="F15" s="203">
        <v>15</v>
      </c>
      <c r="G15" s="203">
        <v>7</v>
      </c>
      <c r="H15" s="204">
        <v>0.46666666666666601</v>
      </c>
      <c r="I15" s="203">
        <v>7</v>
      </c>
      <c r="J15" s="204">
        <v>0.46666666666666601</v>
      </c>
      <c r="K15" s="205">
        <v>-1320</v>
      </c>
      <c r="L15" s="205">
        <v>1702</v>
      </c>
      <c r="M15" s="205">
        <v>382.28571428571399</v>
      </c>
      <c r="Q15" s="3"/>
      <c r="R15" s="4"/>
      <c r="S15" s="4"/>
    </row>
    <row r="16" spans="1:19" hidden="1" outlineLevel="1" x14ac:dyDescent="0.35">
      <c r="A16" s="162" t="str">
        <f t="shared" si="0"/>
        <v>Mazda of Escondido</v>
      </c>
      <c r="B16" s="162" t="str">
        <f t="shared" si="1"/>
        <v>Mazda of Escondido</v>
      </c>
      <c r="C16" s="182" t="str">
        <f t="shared" si="2"/>
        <v>VIP</v>
      </c>
      <c r="D16" s="202" t="s">
        <v>102</v>
      </c>
      <c r="E16" s="203">
        <v>60</v>
      </c>
      <c r="F16" s="203">
        <v>60</v>
      </c>
      <c r="G16" s="203">
        <v>25</v>
      </c>
      <c r="H16" s="204">
        <v>0.41666666666666602</v>
      </c>
      <c r="I16" s="203">
        <v>25</v>
      </c>
      <c r="J16" s="204">
        <v>0.41666666666666602</v>
      </c>
      <c r="K16" s="205">
        <v>-2209.52</v>
      </c>
      <c r="L16" s="205">
        <v>2538.56</v>
      </c>
      <c r="M16" s="205">
        <v>329.24</v>
      </c>
      <c r="Q16" s="3"/>
      <c r="R16" s="4"/>
      <c r="S16" s="4"/>
    </row>
    <row r="17" spans="1:19" hidden="1" outlineLevel="1" x14ac:dyDescent="0.35">
      <c r="A17" s="162" t="str">
        <f t="shared" si="0"/>
        <v>Mercedes-Benz of Chandler</v>
      </c>
      <c r="B17" s="162" t="str">
        <f t="shared" si="1"/>
        <v>Mercedes-Benz of Chandler</v>
      </c>
      <c r="C17" s="182" t="str">
        <f t="shared" si="2"/>
        <v>VIP</v>
      </c>
      <c r="D17" s="202" t="s">
        <v>103</v>
      </c>
      <c r="E17" s="203">
        <v>102</v>
      </c>
      <c r="F17" s="203">
        <v>100</v>
      </c>
      <c r="G17" s="203">
        <v>15</v>
      </c>
      <c r="H17" s="204">
        <v>0.15</v>
      </c>
      <c r="I17" s="203">
        <v>15</v>
      </c>
      <c r="J17" s="204">
        <v>0.15</v>
      </c>
      <c r="K17" s="205">
        <v>-4079.4666666666599</v>
      </c>
      <c r="L17" s="205">
        <v>1870.4666666666601</v>
      </c>
      <c r="M17" s="205">
        <v>-2209.0666666666598</v>
      </c>
      <c r="Q17" s="3"/>
      <c r="R17" s="4"/>
      <c r="S17" s="4"/>
    </row>
    <row r="18" spans="1:19" hidden="1" outlineLevel="1" x14ac:dyDescent="0.35">
      <c r="A18" s="162" t="str">
        <f t="shared" si="0"/>
        <v>Mercedes-Benz of Greenwich</v>
      </c>
      <c r="B18" s="162" t="str">
        <f t="shared" si="1"/>
        <v>Mercedes-Benz of Greenwich</v>
      </c>
      <c r="C18" s="182" t="str">
        <f t="shared" si="2"/>
        <v>VIP</v>
      </c>
      <c r="D18" s="202" t="s">
        <v>189</v>
      </c>
      <c r="E18" s="203">
        <v>9</v>
      </c>
      <c r="F18" s="203">
        <v>9</v>
      </c>
      <c r="G18" s="203">
        <v>0</v>
      </c>
      <c r="H18" s="204">
        <v>0</v>
      </c>
      <c r="I18" s="203">
        <v>0</v>
      </c>
      <c r="J18" s="204">
        <v>0</v>
      </c>
      <c r="K18" s="205" t="s">
        <v>34</v>
      </c>
      <c r="L18" s="205" t="s">
        <v>34</v>
      </c>
      <c r="M18" s="205" t="s">
        <v>34</v>
      </c>
      <c r="Q18" s="3"/>
      <c r="R18" s="4"/>
      <c r="S18" s="4"/>
    </row>
    <row r="19" spans="1:19" hidden="1" outlineLevel="1" x14ac:dyDescent="0.35">
      <c r="A19" s="162" t="str">
        <f t="shared" si="0"/>
        <v>Mercedes-Benz of North Scottsdale</v>
      </c>
      <c r="B19" s="162" t="str">
        <f t="shared" si="1"/>
        <v>Mercedes-Benz of North Scottsdale</v>
      </c>
      <c r="C19" s="182" t="str">
        <f t="shared" si="2"/>
        <v>VIP</v>
      </c>
      <c r="D19" s="202" t="s">
        <v>104</v>
      </c>
      <c r="E19" s="203">
        <v>237</v>
      </c>
      <c r="F19" s="203">
        <v>225</v>
      </c>
      <c r="G19" s="203">
        <v>56</v>
      </c>
      <c r="H19" s="204">
        <v>0.24888888888888799</v>
      </c>
      <c r="I19" s="203">
        <v>51</v>
      </c>
      <c r="J19" s="204">
        <v>0.22666666666666599</v>
      </c>
      <c r="K19" s="205">
        <v>-2527.27450980392</v>
      </c>
      <c r="L19" s="205">
        <v>1191.5686274509801</v>
      </c>
      <c r="M19" s="205">
        <v>-1335.7058823529401</v>
      </c>
      <c r="Q19" s="3"/>
      <c r="R19" s="4"/>
      <c r="S19" s="4"/>
    </row>
    <row r="20" spans="1:19" hidden="1" outlineLevel="1" x14ac:dyDescent="0.35">
      <c r="A20" s="162" t="str">
        <f t="shared" si="0"/>
        <v>Mercedes-Benz of San Diego</v>
      </c>
      <c r="B20" s="162" t="str">
        <f t="shared" si="1"/>
        <v>Mercedes-Benz of San Diego</v>
      </c>
      <c r="C20" s="182" t="str">
        <f t="shared" si="2"/>
        <v>VIP</v>
      </c>
      <c r="D20" s="202" t="s">
        <v>105</v>
      </c>
      <c r="E20" s="203">
        <v>697</v>
      </c>
      <c r="F20" s="203">
        <v>672</v>
      </c>
      <c r="G20" s="203">
        <v>60</v>
      </c>
      <c r="H20" s="204">
        <v>8.9285714285714204E-2</v>
      </c>
      <c r="I20" s="203">
        <v>57</v>
      </c>
      <c r="J20" s="204">
        <v>8.4821428571428506E-2</v>
      </c>
      <c r="K20" s="205">
        <v>77.280701754385902</v>
      </c>
      <c r="L20" s="205">
        <v>2214.4035087719299</v>
      </c>
      <c r="M20" s="205">
        <v>2291.7017543859602</v>
      </c>
      <c r="Q20" s="3"/>
      <c r="R20" s="4"/>
      <c r="S20" s="4"/>
    </row>
    <row r="21" spans="1:19" hidden="1" outlineLevel="1" x14ac:dyDescent="0.35">
      <c r="A21" s="162" t="str">
        <f t="shared" si="0"/>
        <v>MINI North Scottsdale</v>
      </c>
      <c r="B21" s="162" t="str">
        <f t="shared" si="1"/>
        <v>MINI North Scottsdale</v>
      </c>
      <c r="C21" s="182" t="str">
        <f t="shared" si="2"/>
        <v>VIP</v>
      </c>
      <c r="D21" s="202" t="s">
        <v>106</v>
      </c>
      <c r="E21" s="203">
        <v>52</v>
      </c>
      <c r="F21" s="203">
        <v>52</v>
      </c>
      <c r="G21" s="203">
        <v>6</v>
      </c>
      <c r="H21" s="204">
        <v>0.115384615384615</v>
      </c>
      <c r="I21" s="203">
        <v>7</v>
      </c>
      <c r="J21" s="204">
        <v>0.134615384615384</v>
      </c>
      <c r="K21" s="205">
        <v>649</v>
      </c>
      <c r="L21" s="205">
        <v>784</v>
      </c>
      <c r="M21" s="205">
        <v>1433.2857142857099</v>
      </c>
      <c r="Q21" s="3"/>
      <c r="R21" s="4"/>
      <c r="S21" s="4"/>
    </row>
    <row r="22" spans="1:19" hidden="1" outlineLevel="1" x14ac:dyDescent="0.35">
      <c r="A22" s="162" t="str">
        <f t="shared" si="0"/>
        <v>MINI of Austin</v>
      </c>
      <c r="B22" s="162" t="str">
        <f t="shared" si="1"/>
        <v>MINI of Austin</v>
      </c>
      <c r="C22" s="182" t="str">
        <f t="shared" si="2"/>
        <v>VIP</v>
      </c>
      <c r="D22" s="202" t="s">
        <v>107</v>
      </c>
      <c r="E22" s="203">
        <v>15</v>
      </c>
      <c r="F22" s="203">
        <v>10</v>
      </c>
      <c r="G22" s="203">
        <v>9</v>
      </c>
      <c r="H22" s="204">
        <v>0.9</v>
      </c>
      <c r="I22" s="203">
        <v>9</v>
      </c>
      <c r="J22" s="204">
        <v>0.9</v>
      </c>
      <c r="K22" s="205">
        <v>27.1111111111111</v>
      </c>
      <c r="L22" s="205">
        <v>1407.6666666666599</v>
      </c>
      <c r="M22" s="205">
        <v>1434.7777777777701</v>
      </c>
      <c r="Q22" s="3"/>
      <c r="R22" s="4"/>
      <c r="S22" s="4"/>
    </row>
    <row r="23" spans="1:19" hidden="1" outlineLevel="1" x14ac:dyDescent="0.35">
      <c r="A23" s="162" t="str">
        <f t="shared" si="0"/>
        <v>MINI of Marin</v>
      </c>
      <c r="B23" s="162" t="str">
        <f t="shared" si="1"/>
        <v>MINI of Marin</v>
      </c>
      <c r="C23" s="182" t="str">
        <f t="shared" si="2"/>
        <v>VIP</v>
      </c>
      <c r="D23" s="202" t="s">
        <v>190</v>
      </c>
      <c r="E23" s="203">
        <v>17</v>
      </c>
      <c r="F23" s="203">
        <v>15</v>
      </c>
      <c r="G23" s="203">
        <v>8</v>
      </c>
      <c r="H23" s="204">
        <v>0.53333333333333299</v>
      </c>
      <c r="I23" s="203">
        <v>9</v>
      </c>
      <c r="J23" s="204">
        <v>0.6</v>
      </c>
      <c r="K23" s="205">
        <v>-143.555555555555</v>
      </c>
      <c r="L23" s="205">
        <v>2983.1111111111099</v>
      </c>
      <c r="M23" s="205">
        <v>2839.4444444444398</v>
      </c>
      <c r="Q23" s="3"/>
      <c r="R23" s="4"/>
      <c r="S23" s="4"/>
    </row>
    <row r="24" spans="1:19" hidden="1" outlineLevel="1" x14ac:dyDescent="0.35">
      <c r="A24" s="162" t="str">
        <f t="shared" si="0"/>
        <v>MINI of Ontario</v>
      </c>
      <c r="B24" s="162" t="str">
        <f t="shared" si="1"/>
        <v>MINI of Ontario</v>
      </c>
      <c r="C24" s="182" t="str">
        <f t="shared" si="2"/>
        <v>VIP</v>
      </c>
      <c r="D24" s="202" t="s">
        <v>109</v>
      </c>
      <c r="E24" s="203">
        <v>30</v>
      </c>
      <c r="F24" s="203">
        <v>29</v>
      </c>
      <c r="G24" s="203">
        <v>2</v>
      </c>
      <c r="H24" s="204">
        <v>6.8965517241379296E-2</v>
      </c>
      <c r="I24" s="203">
        <v>2</v>
      </c>
      <c r="J24" s="204">
        <v>6.8965517241379296E-2</v>
      </c>
      <c r="K24" s="205">
        <v>-1967</v>
      </c>
      <c r="L24" s="205">
        <v>1270</v>
      </c>
      <c r="M24" s="205">
        <v>-697</v>
      </c>
      <c r="Q24" s="3"/>
      <c r="R24" s="4"/>
      <c r="S24" s="4"/>
    </row>
    <row r="25" spans="1:19" hidden="1" outlineLevel="1" x14ac:dyDescent="0.35">
      <c r="A25" s="162" t="str">
        <f t="shared" si="0"/>
        <v>MINI of San Diego</v>
      </c>
      <c r="B25" s="162" t="str">
        <f t="shared" si="1"/>
        <v>MINI of San Diego</v>
      </c>
      <c r="C25" s="182" t="str">
        <f t="shared" si="2"/>
        <v>VIP</v>
      </c>
      <c r="D25" s="202" t="s">
        <v>110</v>
      </c>
      <c r="E25" s="203">
        <v>43</v>
      </c>
      <c r="F25" s="203">
        <v>43</v>
      </c>
      <c r="G25" s="203">
        <v>12</v>
      </c>
      <c r="H25" s="204">
        <v>0.27906976744186002</v>
      </c>
      <c r="I25" s="203">
        <v>13</v>
      </c>
      <c r="J25" s="204">
        <v>0.30232558139534799</v>
      </c>
      <c r="K25" s="205">
        <v>89.076923076922995</v>
      </c>
      <c r="L25" s="205">
        <v>1760</v>
      </c>
      <c r="M25" s="205">
        <v>1849</v>
      </c>
      <c r="Q25" s="3"/>
      <c r="R25" s="4"/>
      <c r="S25" s="4"/>
    </row>
    <row r="26" spans="1:19" hidden="1" outlineLevel="1" x14ac:dyDescent="0.35">
      <c r="A26" s="162" t="str">
        <f t="shared" si="0"/>
        <v>MINI of Tempe</v>
      </c>
      <c r="B26" s="162" t="str">
        <f t="shared" si="1"/>
        <v>MINI of Tempe</v>
      </c>
      <c r="C26" s="182" t="str">
        <f t="shared" si="2"/>
        <v>VIP</v>
      </c>
      <c r="D26" s="202" t="s">
        <v>111</v>
      </c>
      <c r="E26" s="203">
        <v>15</v>
      </c>
      <c r="F26" s="203">
        <v>14</v>
      </c>
      <c r="G26" s="203">
        <v>3</v>
      </c>
      <c r="H26" s="204">
        <v>0.214285714285714</v>
      </c>
      <c r="I26" s="203">
        <v>3</v>
      </c>
      <c r="J26" s="204">
        <v>0.214285714285714</v>
      </c>
      <c r="K26" s="205">
        <v>863.33333333333303</v>
      </c>
      <c r="L26" s="205">
        <v>1615</v>
      </c>
      <c r="M26" s="205">
        <v>2478</v>
      </c>
      <c r="Q26" s="3"/>
      <c r="R26" s="4"/>
      <c r="S26" s="4"/>
    </row>
    <row r="27" spans="1:19" ht="15.5" hidden="1" outlineLevel="1" x14ac:dyDescent="0.35">
      <c r="A27" s="162" t="str">
        <f t="shared" si="0"/>
        <v>Motorwerks MINI</v>
      </c>
      <c r="B27" s="162" t="str">
        <f t="shared" si="1"/>
        <v>Motorwerks MINI</v>
      </c>
      <c r="C27" s="182" t="str">
        <f t="shared" si="2"/>
        <v>VIP</v>
      </c>
      <c r="D27" s="202" t="s">
        <v>113</v>
      </c>
      <c r="E27" s="203">
        <v>122</v>
      </c>
      <c r="F27" s="203">
        <v>120</v>
      </c>
      <c r="G27" s="203">
        <v>10</v>
      </c>
      <c r="H27" s="204">
        <v>8.3333333333333301E-2</v>
      </c>
      <c r="I27" s="203">
        <v>10</v>
      </c>
      <c r="J27" s="204">
        <v>8.3333333333333301E-2</v>
      </c>
      <c r="K27" s="205">
        <v>-2554.1999999999998</v>
      </c>
      <c r="L27" s="205">
        <v>1996.3</v>
      </c>
      <c r="M27" s="205">
        <v>-557.5</v>
      </c>
      <c r="Q27"/>
      <c r="R27" s="4"/>
      <c r="S27" s="4"/>
    </row>
    <row r="28" spans="1:19" ht="15.5" hidden="1" outlineLevel="1" x14ac:dyDescent="0.35">
      <c r="A28" s="162" t="str">
        <f t="shared" si="0"/>
        <v>Volkswagen North Scottsdale</v>
      </c>
      <c r="B28" s="162" t="str">
        <f t="shared" si="1"/>
        <v>Volkswagen North Scottsdale</v>
      </c>
      <c r="C28" s="182" t="str">
        <f t="shared" si="2"/>
        <v>VIP</v>
      </c>
      <c r="D28" s="202" t="s">
        <v>127</v>
      </c>
      <c r="E28" s="203">
        <v>138</v>
      </c>
      <c r="F28" s="203">
        <v>135</v>
      </c>
      <c r="G28" s="203">
        <v>13</v>
      </c>
      <c r="H28" s="204">
        <v>9.6296296296296297E-2</v>
      </c>
      <c r="I28" s="203">
        <v>13</v>
      </c>
      <c r="J28" s="204">
        <v>9.6296296296296297E-2</v>
      </c>
      <c r="K28" s="205">
        <v>-975.38461538461502</v>
      </c>
      <c r="L28" s="205">
        <v>1559.38461538461</v>
      </c>
      <c r="M28" s="205">
        <v>583.84615384615302</v>
      </c>
      <c r="Q28"/>
      <c r="R28" s="4"/>
      <c r="S28" s="4"/>
    </row>
    <row r="29" spans="1:19" ht="15.5" hidden="1" outlineLevel="1" x14ac:dyDescent="0.35">
      <c r="A29" s="162" t="str">
        <f t="shared" si="0"/>
        <v>Volkswagen South Coast</v>
      </c>
      <c r="B29" s="162" t="str">
        <f t="shared" si="1"/>
        <v>Volkswagen South Coast</v>
      </c>
      <c r="C29" s="182" t="str">
        <f t="shared" si="2"/>
        <v>VIP</v>
      </c>
      <c r="D29" s="202" t="s">
        <v>128</v>
      </c>
      <c r="E29" s="203">
        <v>22</v>
      </c>
      <c r="F29" s="203">
        <v>20</v>
      </c>
      <c r="G29" s="203">
        <v>10</v>
      </c>
      <c r="H29" s="204">
        <v>0.5</v>
      </c>
      <c r="I29" s="203">
        <v>10</v>
      </c>
      <c r="J29" s="204">
        <v>0.5</v>
      </c>
      <c r="K29" s="205">
        <v>-1307</v>
      </c>
      <c r="L29" s="205">
        <v>1547.8</v>
      </c>
      <c r="M29" s="205">
        <v>240.8</v>
      </c>
      <c r="Q29"/>
      <c r="R29" s="4"/>
      <c r="S29" s="4"/>
    </row>
    <row r="30" spans="1:19" hidden="1" outlineLevel="1" x14ac:dyDescent="0.35">
      <c r="A30" s="162" t="str">
        <f t="shared" si="0"/>
        <v/>
      </c>
      <c r="B30" s="162" t="str">
        <f t="shared" si="1"/>
        <v/>
      </c>
      <c r="C30" s="182" t="str">
        <f t="shared" si="2"/>
        <v/>
      </c>
      <c r="D30" s="202"/>
      <c r="E30" s="203"/>
      <c r="F30" s="203"/>
      <c r="G30" s="203"/>
      <c r="H30" s="204"/>
      <c r="I30" s="203"/>
      <c r="J30" s="204"/>
      <c r="K30" s="205"/>
      <c r="L30" s="205"/>
      <c r="M30" s="205"/>
    </row>
    <row r="31" spans="1:19" hidden="1" outlineLevel="1" x14ac:dyDescent="0.35">
      <c r="A31" s="162" t="str">
        <f t="shared" si="0"/>
        <v/>
      </c>
      <c r="B31" s="162" t="str">
        <f t="shared" si="1"/>
        <v/>
      </c>
      <c r="C31" s="182" t="str">
        <f t="shared" si="2"/>
        <v/>
      </c>
      <c r="D31" s="202"/>
      <c r="E31" s="203"/>
      <c r="F31" s="203"/>
      <c r="G31" s="203"/>
      <c r="H31" s="204"/>
      <c r="I31" s="203"/>
      <c r="J31" s="204"/>
      <c r="K31" s="205"/>
      <c r="L31" s="205"/>
      <c r="M31" s="205"/>
    </row>
    <row r="32" spans="1:19" hidden="1" outlineLevel="1" x14ac:dyDescent="0.35">
      <c r="A32" s="162" t="str">
        <f t="shared" si="0"/>
        <v/>
      </c>
      <c r="B32" s="162" t="str">
        <f t="shared" si="1"/>
        <v/>
      </c>
      <c r="C32" s="182" t="str">
        <f t="shared" si="2"/>
        <v/>
      </c>
      <c r="D32" s="202"/>
      <c r="E32" s="203"/>
      <c r="F32" s="203"/>
      <c r="G32" s="203"/>
      <c r="H32" s="204"/>
      <c r="I32" s="203"/>
      <c r="J32" s="204"/>
      <c r="K32" s="205"/>
      <c r="L32" s="205"/>
      <c r="M32" s="205"/>
    </row>
    <row r="33" spans="1:13" hidden="1" outlineLevel="1" x14ac:dyDescent="0.35">
      <c r="A33" s="162" t="str">
        <f t="shared" si="0"/>
        <v/>
      </c>
      <c r="B33" s="162" t="str">
        <f t="shared" si="1"/>
        <v/>
      </c>
      <c r="C33" s="182" t="str">
        <f t="shared" si="2"/>
        <v/>
      </c>
      <c r="D33" s="202"/>
      <c r="E33" s="203"/>
      <c r="F33" s="203"/>
      <c r="G33" s="203"/>
      <c r="H33" s="204"/>
      <c r="I33" s="203"/>
      <c r="J33" s="204"/>
      <c r="K33" s="205"/>
      <c r="L33" s="205"/>
      <c r="M33" s="205"/>
    </row>
    <row r="34" spans="1:13" hidden="1" outlineLevel="1" x14ac:dyDescent="0.35">
      <c r="A34" s="162" t="str">
        <f t="shared" si="0"/>
        <v/>
      </c>
      <c r="B34" s="162" t="str">
        <f t="shared" si="1"/>
        <v/>
      </c>
      <c r="C34" s="182" t="str">
        <f t="shared" si="2"/>
        <v/>
      </c>
      <c r="D34" s="202"/>
      <c r="E34" s="203"/>
      <c r="F34" s="203"/>
      <c r="G34" s="203"/>
      <c r="H34" s="204"/>
      <c r="I34" s="203"/>
      <c r="J34" s="204"/>
      <c r="K34" s="205"/>
      <c r="L34" s="205"/>
      <c r="M34" s="205"/>
    </row>
    <row r="35" spans="1:13" hidden="1" outlineLevel="1" x14ac:dyDescent="0.35">
      <c r="A35" s="162" t="str">
        <f t="shared" si="0"/>
        <v/>
      </c>
      <c r="B35" s="162" t="str">
        <f t="shared" si="1"/>
        <v/>
      </c>
      <c r="C35" s="182" t="str">
        <f t="shared" si="2"/>
        <v/>
      </c>
      <c r="D35" s="202"/>
      <c r="E35" s="203"/>
      <c r="F35" s="203"/>
      <c r="G35" s="203"/>
      <c r="H35" s="204"/>
      <c r="I35" s="203"/>
      <c r="J35" s="204"/>
      <c r="K35" s="205"/>
      <c r="L35" s="205"/>
      <c r="M35" s="205"/>
    </row>
    <row r="36" spans="1:13" hidden="1" outlineLevel="1" x14ac:dyDescent="0.35">
      <c r="A36" s="162" t="str">
        <f t="shared" si="0"/>
        <v/>
      </c>
      <c r="B36" s="162" t="str">
        <f t="shared" si="1"/>
        <v/>
      </c>
      <c r="C36" s="182" t="str">
        <f t="shared" si="2"/>
        <v/>
      </c>
      <c r="D36" s="202"/>
      <c r="E36" s="203"/>
      <c r="F36" s="203"/>
      <c r="G36" s="203"/>
      <c r="H36" s="204"/>
      <c r="I36" s="203"/>
      <c r="J36" s="204"/>
      <c r="K36" s="205"/>
      <c r="L36" s="205"/>
      <c r="M36" s="205"/>
    </row>
    <row r="37" spans="1:13" hidden="1" outlineLevel="1" x14ac:dyDescent="0.35">
      <c r="A37" s="162" t="str">
        <f t="shared" si="0"/>
        <v/>
      </c>
      <c r="B37" s="162" t="str">
        <f t="shared" si="1"/>
        <v/>
      </c>
      <c r="C37" s="182" t="str">
        <f t="shared" si="2"/>
        <v/>
      </c>
      <c r="D37" s="202"/>
      <c r="E37" s="203"/>
      <c r="F37" s="203"/>
      <c r="G37" s="203"/>
      <c r="H37" s="204"/>
      <c r="I37" s="203"/>
      <c r="J37" s="204"/>
      <c r="K37" s="205"/>
      <c r="L37" s="205"/>
      <c r="M37" s="205"/>
    </row>
    <row r="38" spans="1:13" hidden="1" outlineLevel="1" x14ac:dyDescent="0.35">
      <c r="A38" s="162" t="str">
        <f t="shared" si="0"/>
        <v/>
      </c>
      <c r="B38" s="162" t="str">
        <f t="shared" si="1"/>
        <v/>
      </c>
      <c r="C38" s="182" t="str">
        <f t="shared" si="2"/>
        <v/>
      </c>
      <c r="D38" s="202"/>
      <c r="E38" s="203"/>
      <c r="F38" s="203"/>
      <c r="G38" s="203"/>
      <c r="H38" s="204"/>
      <c r="I38" s="203"/>
      <c r="J38" s="204"/>
      <c r="K38" s="205"/>
      <c r="L38" s="205"/>
      <c r="M38" s="205"/>
    </row>
    <row r="39" spans="1:13" hidden="1" outlineLevel="1" x14ac:dyDescent="0.35">
      <c r="A39" s="162" t="str">
        <f t="shared" si="0"/>
        <v/>
      </c>
      <c r="B39" s="162" t="str">
        <f t="shared" si="1"/>
        <v/>
      </c>
      <c r="C39" s="182" t="str">
        <f t="shared" si="2"/>
        <v/>
      </c>
      <c r="D39" s="202"/>
      <c r="E39" s="203"/>
      <c r="F39" s="203"/>
      <c r="G39" s="203"/>
      <c r="H39" s="204"/>
      <c r="I39" s="203"/>
      <c r="J39" s="204"/>
      <c r="K39" s="205"/>
      <c r="L39" s="205"/>
      <c r="M39" s="205"/>
    </row>
    <row r="40" spans="1:13" hidden="1" outlineLevel="1" x14ac:dyDescent="0.35">
      <c r="A40" s="162" t="str">
        <f t="shared" si="0"/>
        <v/>
      </c>
      <c r="B40" s="162" t="str">
        <f t="shared" si="1"/>
        <v/>
      </c>
      <c r="C40" s="182" t="str">
        <f t="shared" si="2"/>
        <v/>
      </c>
      <c r="D40" s="202"/>
      <c r="E40" s="203"/>
      <c r="F40" s="203"/>
      <c r="G40" s="203"/>
      <c r="H40" s="204"/>
      <c r="I40" s="203"/>
      <c r="J40" s="204"/>
      <c r="K40" s="205"/>
      <c r="L40" s="205"/>
      <c r="M40" s="205"/>
    </row>
    <row r="41" spans="1:13" hidden="1" outlineLevel="1" x14ac:dyDescent="0.35">
      <c r="A41" s="162" t="str">
        <f t="shared" si="0"/>
        <v/>
      </c>
      <c r="B41" s="162" t="str">
        <f t="shared" si="1"/>
        <v/>
      </c>
      <c r="C41" s="182" t="str">
        <f t="shared" si="2"/>
        <v/>
      </c>
      <c r="D41" s="202"/>
      <c r="E41" s="203"/>
      <c r="F41" s="203"/>
      <c r="G41" s="203"/>
      <c r="H41" s="204"/>
      <c r="I41" s="203"/>
      <c r="J41" s="204"/>
      <c r="K41" s="205"/>
      <c r="L41" s="205"/>
      <c r="M41" s="205"/>
    </row>
    <row r="42" spans="1:13" hidden="1" outlineLevel="1" x14ac:dyDescent="0.35">
      <c r="A42" s="162" t="str">
        <f t="shared" si="0"/>
        <v/>
      </c>
      <c r="B42" s="162" t="str">
        <f t="shared" si="1"/>
        <v/>
      </c>
      <c r="C42" s="182" t="str">
        <f t="shared" si="2"/>
        <v/>
      </c>
      <c r="D42" s="202"/>
      <c r="E42" s="203"/>
      <c r="F42" s="203"/>
      <c r="G42" s="203"/>
      <c r="H42" s="204"/>
      <c r="I42" s="203"/>
      <c r="J42" s="204"/>
      <c r="K42" s="205"/>
      <c r="L42" s="205"/>
      <c r="M42" s="205"/>
    </row>
    <row r="43" spans="1:13" hidden="1" outlineLevel="1" x14ac:dyDescent="0.35">
      <c r="A43" s="162" t="str">
        <f t="shared" si="0"/>
        <v/>
      </c>
      <c r="B43" s="162" t="str">
        <f t="shared" si="1"/>
        <v/>
      </c>
      <c r="C43" s="182" t="str">
        <f>IF(B43="","","VIP")</f>
        <v/>
      </c>
      <c r="D43" s="202"/>
      <c r="E43" s="203"/>
      <c r="F43" s="203"/>
      <c r="G43" s="203"/>
      <c r="H43" s="204"/>
      <c r="I43" s="203"/>
      <c r="J43" s="204"/>
      <c r="K43" s="205"/>
      <c r="L43" s="205"/>
      <c r="M43" s="205"/>
    </row>
    <row r="44" spans="1:13" hidden="1" outlineLevel="1" x14ac:dyDescent="0.35">
      <c r="A44" s="162" t="str">
        <f t="shared" si="0"/>
        <v/>
      </c>
      <c r="B44" s="162" t="str">
        <f t="shared" si="1"/>
        <v/>
      </c>
      <c r="C44" s="182" t="str">
        <f t="shared" si="2"/>
        <v/>
      </c>
      <c r="D44" s="206"/>
      <c r="E44" s="207"/>
      <c r="F44" s="207"/>
      <c r="G44" s="207"/>
      <c r="H44" s="208"/>
      <c r="I44" s="207"/>
      <c r="J44" s="208"/>
      <c r="K44" s="209"/>
      <c r="L44" s="209"/>
      <c r="M44" s="209"/>
    </row>
    <row r="45" spans="1:13" hidden="1" outlineLevel="1" x14ac:dyDescent="0.35">
      <c r="A45" s="162" t="str">
        <f t="shared" si="0"/>
        <v/>
      </c>
      <c r="B45" s="162" t="str">
        <f t="shared" si="1"/>
        <v/>
      </c>
      <c r="C45" s="182" t="str">
        <f t="shared" si="2"/>
        <v/>
      </c>
      <c r="D45" s="206"/>
      <c r="E45" s="207"/>
      <c r="F45" s="207"/>
      <c r="G45" s="207"/>
      <c r="H45" s="208"/>
      <c r="I45" s="207"/>
      <c r="J45" s="208"/>
      <c r="K45" s="209"/>
      <c r="L45" s="209"/>
      <c r="M45" s="209"/>
    </row>
    <row r="46" spans="1:13" hidden="1" outlineLevel="1" x14ac:dyDescent="0.35">
      <c r="A46" s="162" t="str">
        <f t="shared" si="0"/>
        <v/>
      </c>
      <c r="B46" s="162" t="str">
        <f t="shared" si="1"/>
        <v/>
      </c>
      <c r="C46" s="182" t="str">
        <f t="shared" si="2"/>
        <v/>
      </c>
      <c r="D46" s="206"/>
      <c r="E46" s="207"/>
      <c r="F46" s="207"/>
      <c r="G46" s="207"/>
      <c r="H46" s="208"/>
      <c r="I46" s="207"/>
      <c r="J46" s="208"/>
      <c r="K46" s="209"/>
      <c r="L46" s="209"/>
      <c r="M46" s="209"/>
    </row>
    <row r="47" spans="1:13" hidden="1" outlineLevel="1" x14ac:dyDescent="0.35">
      <c r="A47" s="162" t="str">
        <f t="shared" si="0"/>
        <v/>
      </c>
      <c r="B47" s="162" t="str">
        <f t="shared" si="1"/>
        <v/>
      </c>
      <c r="C47" s="182" t="str">
        <f t="shared" si="2"/>
        <v/>
      </c>
      <c r="D47" s="206"/>
      <c r="E47" s="207"/>
      <c r="F47" s="207"/>
      <c r="G47" s="207"/>
      <c r="H47" s="208"/>
      <c r="I47" s="207"/>
      <c r="J47" s="208"/>
      <c r="K47" s="209"/>
      <c r="L47" s="209"/>
      <c r="M47" s="209"/>
    </row>
    <row r="48" spans="1:13" hidden="1" outlineLevel="1" x14ac:dyDescent="0.35">
      <c r="A48" s="162" t="str">
        <f t="shared" si="0"/>
        <v/>
      </c>
      <c r="B48" s="162" t="str">
        <f t="shared" si="1"/>
        <v/>
      </c>
      <c r="C48" s="182" t="str">
        <f t="shared" si="2"/>
        <v/>
      </c>
      <c r="D48" s="206"/>
      <c r="E48" s="207"/>
      <c r="F48" s="207"/>
      <c r="G48" s="207"/>
      <c r="H48" s="208"/>
      <c r="I48" s="207"/>
      <c r="J48" s="208"/>
      <c r="K48" s="209"/>
      <c r="L48" s="209"/>
      <c r="M48" s="209"/>
    </row>
    <row r="49" spans="1:13" hidden="1" outlineLevel="1" x14ac:dyDescent="0.35">
      <c r="A49" s="162" t="str">
        <f t="shared" si="0"/>
        <v/>
      </c>
      <c r="B49" s="162" t="str">
        <f t="shared" si="1"/>
        <v/>
      </c>
      <c r="C49" s="182" t="str">
        <f t="shared" si="2"/>
        <v/>
      </c>
      <c r="D49" s="206"/>
      <c r="E49" s="207"/>
      <c r="F49" s="207"/>
      <c r="G49" s="207"/>
      <c r="H49" s="208"/>
      <c r="I49" s="207"/>
      <c r="J49" s="208"/>
      <c r="K49" s="209"/>
      <c r="L49" s="209"/>
      <c r="M49" s="209"/>
    </row>
    <row r="50" spans="1:13" hidden="1" outlineLevel="1" x14ac:dyDescent="0.35">
      <c r="A50" s="162" t="str">
        <f t="shared" si="0"/>
        <v/>
      </c>
      <c r="B50" s="162" t="str">
        <f t="shared" si="1"/>
        <v/>
      </c>
      <c r="C50" s="182" t="str">
        <f t="shared" si="2"/>
        <v/>
      </c>
      <c r="D50" s="206"/>
      <c r="E50" s="206"/>
      <c r="F50" s="206"/>
      <c r="G50" s="206"/>
      <c r="H50" s="210"/>
      <c r="I50" s="206"/>
      <c r="J50" s="210"/>
      <c r="K50" s="211"/>
      <c r="L50" s="211"/>
      <c r="M50" s="211"/>
    </row>
    <row r="51" spans="1:13" hidden="1" outlineLevel="1" x14ac:dyDescent="0.35">
      <c r="A51" s="162" t="str">
        <f t="shared" si="0"/>
        <v/>
      </c>
      <c r="B51" s="162" t="str">
        <f t="shared" si="1"/>
        <v/>
      </c>
      <c r="C51" s="182" t="str">
        <f t="shared" si="2"/>
        <v/>
      </c>
      <c r="D51" s="206"/>
      <c r="E51" s="206"/>
      <c r="F51" s="206"/>
      <c r="G51" s="206"/>
      <c r="H51" s="210"/>
      <c r="I51" s="206"/>
      <c r="J51" s="210"/>
      <c r="K51" s="211"/>
      <c r="L51" s="211"/>
      <c r="M51" s="211"/>
    </row>
    <row r="52" spans="1:13" hidden="1" outlineLevel="1" x14ac:dyDescent="0.35">
      <c r="A52" s="162" t="str">
        <f t="shared" si="0"/>
        <v/>
      </c>
      <c r="B52" s="162" t="str">
        <f t="shared" si="1"/>
        <v/>
      </c>
      <c r="C52" s="182" t="str">
        <f t="shared" si="2"/>
        <v/>
      </c>
      <c r="D52" s="206"/>
      <c r="E52" s="206"/>
      <c r="F52" s="206"/>
      <c r="G52" s="206"/>
      <c r="H52" s="210"/>
      <c r="I52" s="206"/>
      <c r="J52" s="210"/>
      <c r="K52" s="211"/>
      <c r="L52" s="211"/>
      <c r="M52" s="211"/>
    </row>
    <row r="53" spans="1:13" hidden="1" outlineLevel="1" x14ac:dyDescent="0.35">
      <c r="A53" s="162" t="str">
        <f t="shared" si="0"/>
        <v/>
      </c>
      <c r="B53" s="162" t="str">
        <f t="shared" si="1"/>
        <v/>
      </c>
      <c r="C53" s="182" t="str">
        <f t="shared" si="2"/>
        <v/>
      </c>
      <c r="D53" s="206"/>
      <c r="E53" s="206"/>
      <c r="F53" s="206"/>
      <c r="G53" s="206"/>
      <c r="H53" s="210"/>
      <c r="I53" s="206"/>
      <c r="J53" s="210"/>
      <c r="K53" s="211"/>
      <c r="L53" s="211"/>
      <c r="M53" s="211"/>
    </row>
    <row r="54" spans="1:13" hidden="1" outlineLevel="1" x14ac:dyDescent="0.35">
      <c r="A54" s="162" t="str">
        <f t="shared" si="0"/>
        <v/>
      </c>
      <c r="B54" s="162" t="str">
        <f t="shared" si="1"/>
        <v/>
      </c>
      <c r="C54" s="182" t="str">
        <f t="shared" si="2"/>
        <v/>
      </c>
      <c r="D54" s="206"/>
      <c r="E54" s="206"/>
      <c r="F54" s="206"/>
      <c r="G54" s="206"/>
      <c r="H54" s="210"/>
      <c r="I54" s="206"/>
      <c r="J54" s="210"/>
      <c r="K54" s="211"/>
      <c r="L54" s="211"/>
      <c r="M54" s="211"/>
    </row>
    <row r="55" spans="1:13" hidden="1" outlineLevel="1" x14ac:dyDescent="0.35">
      <c r="A55" s="162" t="str">
        <f t="shared" si="0"/>
        <v/>
      </c>
      <c r="B55" s="162" t="str">
        <f t="shared" si="1"/>
        <v/>
      </c>
      <c r="C55" s="182" t="str">
        <f t="shared" si="2"/>
        <v/>
      </c>
      <c r="D55" s="206"/>
      <c r="E55" s="206"/>
      <c r="F55" s="206"/>
      <c r="G55" s="206"/>
      <c r="H55" s="210"/>
      <c r="I55" s="206"/>
      <c r="J55" s="210"/>
      <c r="K55" s="211"/>
      <c r="L55" s="211"/>
      <c r="M55" s="211"/>
    </row>
    <row r="56" spans="1:13" hidden="1" outlineLevel="1" x14ac:dyDescent="0.35">
      <c r="A56" s="162" t="str">
        <f t="shared" si="0"/>
        <v/>
      </c>
      <c r="B56" s="162" t="str">
        <f t="shared" si="1"/>
        <v/>
      </c>
      <c r="C56" s="182" t="str">
        <f t="shared" si="2"/>
        <v/>
      </c>
      <c r="D56" s="206"/>
      <c r="E56" s="206"/>
      <c r="F56" s="206"/>
      <c r="G56" s="206"/>
      <c r="H56" s="210"/>
      <c r="I56" s="206"/>
      <c r="J56" s="210"/>
      <c r="K56" s="211"/>
      <c r="L56" s="211"/>
      <c r="M56" s="211"/>
    </row>
    <row r="57" spans="1:13" hidden="1" outlineLevel="1" x14ac:dyDescent="0.35">
      <c r="A57" s="162" t="str">
        <f t="shared" si="0"/>
        <v/>
      </c>
      <c r="B57" s="162" t="str">
        <f t="shared" si="1"/>
        <v/>
      </c>
      <c r="C57" s="182" t="str">
        <f t="shared" si="2"/>
        <v/>
      </c>
      <c r="D57" s="206"/>
      <c r="E57" s="206"/>
      <c r="F57" s="206"/>
      <c r="G57" s="206"/>
      <c r="H57" s="210"/>
      <c r="I57" s="206"/>
      <c r="J57" s="210"/>
      <c r="K57" s="211"/>
      <c r="L57" s="211"/>
      <c r="M57" s="211"/>
    </row>
    <row r="58" spans="1:13" hidden="1" outlineLevel="1" x14ac:dyDescent="0.35">
      <c r="A58" s="162" t="str">
        <f t="shared" si="0"/>
        <v/>
      </c>
      <c r="B58" s="162" t="str">
        <f t="shared" si="1"/>
        <v/>
      </c>
      <c r="C58" s="182" t="str">
        <f t="shared" si="2"/>
        <v/>
      </c>
      <c r="D58" s="206"/>
      <c r="E58" s="206"/>
      <c r="F58" s="206"/>
      <c r="G58" s="206"/>
      <c r="H58" s="210"/>
      <c r="I58" s="206"/>
      <c r="J58" s="210"/>
      <c r="K58" s="211"/>
      <c r="L58" s="211"/>
      <c r="M58" s="211"/>
    </row>
    <row r="59" spans="1:13" hidden="1" outlineLevel="1" x14ac:dyDescent="0.35">
      <c r="A59" s="162" t="str">
        <f t="shared" si="0"/>
        <v/>
      </c>
      <c r="B59" s="162" t="str">
        <f t="shared" si="1"/>
        <v/>
      </c>
      <c r="C59" s="182" t="str">
        <f t="shared" si="2"/>
        <v/>
      </c>
      <c r="D59" s="206"/>
      <c r="E59" s="206"/>
      <c r="F59" s="206"/>
      <c r="G59" s="206"/>
      <c r="H59" s="210"/>
      <c r="I59" s="206"/>
      <c r="J59" s="210"/>
      <c r="K59" s="211"/>
      <c r="L59" s="211"/>
      <c r="M59" s="211"/>
    </row>
    <row r="60" spans="1:13" hidden="1" outlineLevel="1" x14ac:dyDescent="0.35">
      <c r="A60" s="162" t="str">
        <f t="shared" si="0"/>
        <v/>
      </c>
      <c r="B60" s="162" t="str">
        <f t="shared" si="1"/>
        <v/>
      </c>
      <c r="C60" s="182" t="str">
        <f t="shared" si="2"/>
        <v/>
      </c>
      <c r="D60" s="206"/>
      <c r="E60" s="206"/>
      <c r="F60" s="206"/>
      <c r="G60" s="206"/>
      <c r="H60" s="210"/>
      <c r="I60" s="206"/>
      <c r="J60" s="210"/>
      <c r="K60" s="211"/>
      <c r="L60" s="211"/>
      <c r="M60" s="211"/>
    </row>
    <row r="61" spans="1:13" hidden="1" outlineLevel="1" x14ac:dyDescent="0.35">
      <c r="A61" s="162" t="str">
        <f t="shared" si="0"/>
        <v/>
      </c>
      <c r="B61" s="162" t="str">
        <f t="shared" si="1"/>
        <v/>
      </c>
      <c r="C61" s="182" t="str">
        <f t="shared" si="2"/>
        <v/>
      </c>
      <c r="D61" s="206"/>
      <c r="E61" s="206"/>
      <c r="F61" s="206"/>
      <c r="G61" s="206"/>
      <c r="H61" s="210"/>
      <c r="I61" s="206"/>
      <c r="J61" s="210"/>
      <c r="K61" s="211"/>
      <c r="L61" s="211"/>
      <c r="M61" s="211"/>
    </row>
    <row r="62" spans="1:13" hidden="1" outlineLevel="1" x14ac:dyDescent="0.35">
      <c r="A62" s="162" t="str">
        <f t="shared" si="0"/>
        <v/>
      </c>
      <c r="B62" s="162" t="str">
        <f t="shared" si="1"/>
        <v/>
      </c>
      <c r="C62" s="182" t="str">
        <f t="shared" si="2"/>
        <v/>
      </c>
      <c r="D62" s="206"/>
      <c r="E62" s="206"/>
      <c r="F62" s="206"/>
      <c r="G62" s="206"/>
      <c r="H62" s="210"/>
      <c r="I62" s="206"/>
      <c r="J62" s="210"/>
      <c r="K62" s="211"/>
      <c r="L62" s="211"/>
      <c r="M62" s="211"/>
    </row>
    <row r="63" spans="1:13" hidden="1" outlineLevel="1" x14ac:dyDescent="0.35">
      <c r="A63" s="162" t="str">
        <f t="shared" si="0"/>
        <v/>
      </c>
      <c r="B63" s="162" t="str">
        <f t="shared" si="1"/>
        <v/>
      </c>
      <c r="C63" s="182" t="str">
        <f t="shared" si="2"/>
        <v/>
      </c>
      <c r="D63" s="206"/>
      <c r="E63" s="206"/>
      <c r="F63" s="206"/>
      <c r="G63" s="206"/>
      <c r="H63" s="210"/>
      <c r="I63" s="206"/>
      <c r="J63" s="210"/>
      <c r="K63" s="211"/>
      <c r="L63" s="211"/>
      <c r="M63" s="211"/>
    </row>
    <row r="64" spans="1:13" hidden="1" outlineLevel="1" x14ac:dyDescent="0.35">
      <c r="A64" s="162" t="str">
        <f t="shared" si="0"/>
        <v/>
      </c>
      <c r="B64" s="162" t="str">
        <f t="shared" si="1"/>
        <v/>
      </c>
      <c r="C64" s="182" t="str">
        <f t="shared" si="2"/>
        <v/>
      </c>
      <c r="D64" s="206"/>
      <c r="E64" s="206"/>
      <c r="F64" s="206"/>
      <c r="G64" s="206"/>
      <c r="H64" s="210"/>
      <c r="I64" s="206"/>
      <c r="J64" s="210"/>
      <c r="K64" s="211"/>
      <c r="L64" s="211"/>
      <c r="M64" s="211"/>
    </row>
    <row r="65" spans="1:13" hidden="1" outlineLevel="1" x14ac:dyDescent="0.35">
      <c r="A65" s="162" t="str">
        <f t="shared" si="0"/>
        <v/>
      </c>
      <c r="B65" s="162" t="str">
        <f t="shared" si="1"/>
        <v/>
      </c>
      <c r="C65" s="182" t="str">
        <f t="shared" si="2"/>
        <v/>
      </c>
      <c r="D65" s="206"/>
      <c r="E65" s="206"/>
      <c r="F65" s="206"/>
      <c r="G65" s="206"/>
      <c r="H65" s="210"/>
      <c r="I65" s="206"/>
      <c r="J65" s="210"/>
      <c r="K65" s="211"/>
      <c r="L65" s="211"/>
      <c r="M65" s="211"/>
    </row>
    <row r="66" spans="1:13" hidden="1" outlineLevel="1" x14ac:dyDescent="0.35">
      <c r="A66" s="162" t="str">
        <f t="shared" si="0"/>
        <v/>
      </c>
      <c r="B66" s="162" t="str">
        <f t="shared" si="1"/>
        <v/>
      </c>
      <c r="C66" s="182" t="str">
        <f t="shared" si="2"/>
        <v/>
      </c>
      <c r="D66" s="206"/>
      <c r="E66" s="206"/>
      <c r="F66" s="206"/>
      <c r="G66" s="206"/>
      <c r="H66" s="210"/>
      <c r="I66" s="206"/>
      <c r="J66" s="210"/>
      <c r="K66" s="211"/>
      <c r="L66" s="211"/>
      <c r="M66" s="211"/>
    </row>
    <row r="67" spans="1:13" hidden="1" outlineLevel="1" x14ac:dyDescent="0.35">
      <c r="A67" s="162" t="str">
        <f t="shared" si="0"/>
        <v/>
      </c>
      <c r="B67" s="162" t="str">
        <f t="shared" si="1"/>
        <v/>
      </c>
      <c r="C67" s="182" t="str">
        <f t="shared" si="2"/>
        <v/>
      </c>
      <c r="D67" s="206"/>
      <c r="E67" s="206"/>
      <c r="F67" s="206"/>
      <c r="G67" s="206"/>
      <c r="H67" s="210"/>
      <c r="I67" s="206"/>
      <c r="J67" s="210"/>
      <c r="K67" s="211"/>
      <c r="L67" s="211"/>
      <c r="M67" s="211"/>
    </row>
    <row r="68" spans="1:13" hidden="1" outlineLevel="1" x14ac:dyDescent="0.35">
      <c r="A68" s="162" t="str">
        <f t="shared" si="0"/>
        <v/>
      </c>
      <c r="B68" s="162" t="str">
        <f t="shared" si="1"/>
        <v/>
      </c>
      <c r="C68" s="182" t="str">
        <f t="shared" si="2"/>
        <v/>
      </c>
      <c r="D68" s="206"/>
      <c r="E68" s="206"/>
      <c r="F68" s="206"/>
      <c r="G68" s="206"/>
      <c r="H68" s="210"/>
      <c r="I68" s="206"/>
      <c r="J68" s="210"/>
      <c r="K68" s="211"/>
      <c r="L68" s="211"/>
      <c r="M68" s="211"/>
    </row>
    <row r="69" spans="1:13" hidden="1" outlineLevel="1" x14ac:dyDescent="0.35">
      <c r="A69" s="162" t="str">
        <f t="shared" si="0"/>
        <v/>
      </c>
      <c r="B69" s="162" t="str">
        <f t="shared" si="1"/>
        <v/>
      </c>
      <c r="C69" s="182" t="str">
        <f t="shared" si="2"/>
        <v/>
      </c>
      <c r="D69" s="206"/>
      <c r="E69" s="206"/>
      <c r="F69" s="206"/>
      <c r="G69" s="206"/>
      <c r="H69" s="210"/>
      <c r="I69" s="206"/>
      <c r="J69" s="210"/>
      <c r="K69" s="211"/>
      <c r="L69" s="211"/>
      <c r="M69" s="211"/>
    </row>
    <row r="70" spans="1:13" hidden="1" outlineLevel="1" x14ac:dyDescent="0.35">
      <c r="A70" s="162" t="str">
        <f t="shared" si="0"/>
        <v/>
      </c>
      <c r="B70" s="162" t="str">
        <f t="shared" si="1"/>
        <v/>
      </c>
      <c r="C70" s="182" t="str">
        <f t="shared" si="2"/>
        <v/>
      </c>
      <c r="D70" s="206"/>
      <c r="E70" s="206"/>
      <c r="F70" s="206"/>
      <c r="G70" s="206"/>
      <c r="H70" s="210"/>
      <c r="I70" s="206"/>
      <c r="J70" s="210"/>
      <c r="K70" s="211"/>
      <c r="L70" s="211"/>
      <c r="M70" s="211"/>
    </row>
    <row r="71" spans="1:13" hidden="1" outlineLevel="1" x14ac:dyDescent="0.35">
      <c r="A71" s="162" t="str">
        <f t="shared" ref="A71:A76" si="3">IF(G71="","",IF(B71="",A70,B71))</f>
        <v/>
      </c>
      <c r="B71" s="162" t="str">
        <f t="shared" ref="B71:B76" si="4">TRIM(D71)</f>
        <v/>
      </c>
      <c r="C71" s="182" t="str">
        <f t="shared" ref="C71:C75" si="5">IF(B71="","","VIP")</f>
        <v/>
      </c>
      <c r="D71" s="206"/>
      <c r="E71" s="206"/>
      <c r="F71" s="206"/>
      <c r="G71" s="206"/>
      <c r="H71" s="210"/>
      <c r="I71" s="206"/>
      <c r="J71" s="210"/>
      <c r="K71" s="211"/>
      <c r="L71" s="211"/>
      <c r="M71" s="211"/>
    </row>
    <row r="72" spans="1:13" hidden="1" outlineLevel="1" x14ac:dyDescent="0.35">
      <c r="A72" s="162" t="str">
        <f t="shared" si="3"/>
        <v/>
      </c>
      <c r="B72" s="162" t="str">
        <f t="shared" si="4"/>
        <v/>
      </c>
      <c r="C72" s="182" t="str">
        <f t="shared" si="5"/>
        <v/>
      </c>
      <c r="D72" s="206"/>
      <c r="E72" s="206"/>
      <c r="F72" s="206"/>
      <c r="G72" s="206"/>
      <c r="H72" s="210"/>
      <c r="I72" s="206"/>
      <c r="J72" s="210"/>
      <c r="K72" s="211"/>
      <c r="L72" s="211"/>
      <c r="M72" s="211"/>
    </row>
    <row r="73" spans="1:13" hidden="1" outlineLevel="1" x14ac:dyDescent="0.35">
      <c r="A73" s="162" t="str">
        <f t="shared" si="3"/>
        <v/>
      </c>
      <c r="B73" s="162" t="str">
        <f t="shared" si="4"/>
        <v/>
      </c>
      <c r="C73" s="182" t="str">
        <f t="shared" si="5"/>
        <v/>
      </c>
      <c r="D73" s="206"/>
      <c r="E73" s="206"/>
      <c r="F73" s="206"/>
      <c r="G73" s="206"/>
      <c r="H73" s="210"/>
      <c r="I73" s="206"/>
      <c r="J73" s="210"/>
      <c r="K73" s="211"/>
      <c r="L73" s="211"/>
      <c r="M73" s="211"/>
    </row>
    <row r="74" spans="1:13" hidden="1" outlineLevel="1" x14ac:dyDescent="0.35">
      <c r="A74" s="162" t="str">
        <f t="shared" si="3"/>
        <v/>
      </c>
      <c r="B74" s="162" t="str">
        <f t="shared" si="4"/>
        <v/>
      </c>
      <c r="C74" s="182" t="str">
        <f t="shared" si="5"/>
        <v/>
      </c>
      <c r="D74" s="206"/>
      <c r="E74" s="206"/>
      <c r="F74" s="206"/>
      <c r="G74" s="206"/>
      <c r="H74" s="210"/>
      <c r="I74" s="206"/>
      <c r="J74" s="210"/>
      <c r="K74" s="211"/>
      <c r="L74" s="211"/>
      <c r="M74" s="211"/>
    </row>
    <row r="75" spans="1:13" hidden="1" outlineLevel="1" x14ac:dyDescent="0.35">
      <c r="A75" s="162" t="str">
        <f t="shared" si="3"/>
        <v/>
      </c>
      <c r="B75" s="162" t="str">
        <f t="shared" si="4"/>
        <v/>
      </c>
      <c r="C75" s="182" t="str">
        <f t="shared" si="5"/>
        <v/>
      </c>
      <c r="D75" s="206"/>
      <c r="E75" s="206"/>
      <c r="F75" s="206"/>
      <c r="G75" s="206"/>
      <c r="H75" s="210"/>
      <c r="I75" s="206"/>
      <c r="J75" s="210"/>
      <c r="K75" s="211"/>
      <c r="L75" s="211"/>
      <c r="M75" s="211"/>
    </row>
    <row r="76" spans="1:13" collapsed="1" x14ac:dyDescent="0.35">
      <c r="A76" s="162" t="str">
        <f t="shared" si="3"/>
        <v/>
      </c>
      <c r="B76" s="162" t="str">
        <f t="shared" si="4"/>
        <v/>
      </c>
      <c r="D76" s="188"/>
      <c r="E76" s="188"/>
      <c r="F76" s="188"/>
      <c r="G76" s="188"/>
      <c r="H76" s="189"/>
      <c r="I76" s="188"/>
      <c r="J76" s="189"/>
      <c r="K76" s="190"/>
      <c r="L76" s="190"/>
      <c r="M76" s="190"/>
    </row>
    <row r="77" spans="1:13" ht="23.5" x14ac:dyDescent="0.55000000000000004">
      <c r="D77" s="216" t="s">
        <v>191</v>
      </c>
      <c r="E77" s="216"/>
      <c r="F77" s="216"/>
      <c r="G77" s="216"/>
      <c r="H77" s="216"/>
      <c r="I77" s="216"/>
      <c r="J77" s="216"/>
      <c r="K77" s="216"/>
      <c r="L77" s="216"/>
      <c r="M77" s="216"/>
    </row>
    <row r="78" spans="1:13" ht="15.5" x14ac:dyDescent="0.35">
      <c r="A78" s="162" t="s">
        <v>58</v>
      </c>
      <c r="D78" s="181" t="s">
        <v>58</v>
      </c>
      <c r="E78" s="181" t="s">
        <v>134</v>
      </c>
      <c r="F78" s="181" t="s">
        <v>163</v>
      </c>
      <c r="G78" s="181" t="s">
        <v>61</v>
      </c>
      <c r="H78" s="184" t="s">
        <v>62</v>
      </c>
      <c r="I78" s="181" t="s">
        <v>195</v>
      </c>
      <c r="J78" s="184" t="s">
        <v>196</v>
      </c>
      <c r="K78" s="186" t="s">
        <v>197</v>
      </c>
      <c r="L78" s="186" t="s">
        <v>198</v>
      </c>
      <c r="M78" s="186" t="s">
        <v>182</v>
      </c>
    </row>
    <row r="79" spans="1:13" x14ac:dyDescent="0.35">
      <c r="A79" s="162" t="str">
        <f>IF(G79="","",IF(B79="",A78,B79))</f>
        <v>Acura North Scottsdale</v>
      </c>
      <c r="B79" s="162" t="str">
        <f>TRIM(D79)</f>
        <v>Acura North Scottsdale</v>
      </c>
      <c r="C79" s="182" t="str">
        <f>IF(B79="","","FastLane")</f>
        <v>FastLane</v>
      </c>
      <c r="D79" s="202" t="s">
        <v>64</v>
      </c>
      <c r="E79" s="203">
        <v>8</v>
      </c>
      <c r="F79" s="203">
        <v>8</v>
      </c>
      <c r="G79" s="203">
        <v>0</v>
      </c>
      <c r="H79" s="204">
        <v>0</v>
      </c>
      <c r="I79" s="203">
        <v>0</v>
      </c>
      <c r="J79" s="204">
        <v>0</v>
      </c>
      <c r="K79" s="205" t="s">
        <v>34</v>
      </c>
      <c r="L79" s="205" t="s">
        <v>34</v>
      </c>
      <c r="M79" s="205" t="s">
        <v>34</v>
      </c>
    </row>
    <row r="80" spans="1:13" hidden="1" outlineLevel="1" x14ac:dyDescent="0.35">
      <c r="A80" s="162" t="str">
        <f t="shared" ref="A80:A143" si="6">IF(G80="","",IF(B80="",A79,B80))</f>
        <v>Acura of Escondido</v>
      </c>
      <c r="B80" s="162" t="str">
        <f t="shared" ref="B80:B143" si="7">TRIM(D80)</f>
        <v>Acura of Escondido</v>
      </c>
      <c r="C80" s="182" t="str">
        <f>IF(B80="","","FastLane")</f>
        <v>FastLane</v>
      </c>
      <c r="D80" s="202" t="s">
        <v>65</v>
      </c>
      <c r="E80" s="203">
        <v>5</v>
      </c>
      <c r="F80" s="203">
        <v>5</v>
      </c>
      <c r="G80" s="203">
        <v>0</v>
      </c>
      <c r="H80" s="204">
        <v>0</v>
      </c>
      <c r="I80" s="203">
        <v>0</v>
      </c>
      <c r="J80" s="204">
        <v>0</v>
      </c>
      <c r="K80" s="205" t="s">
        <v>34</v>
      </c>
      <c r="L80" s="205" t="s">
        <v>34</v>
      </c>
      <c r="M80" s="205" t="s">
        <v>34</v>
      </c>
    </row>
    <row r="81" spans="1:13" hidden="1" outlineLevel="1" x14ac:dyDescent="0.35">
      <c r="A81" s="162" t="str">
        <f t="shared" si="6"/>
        <v>Audi Chandler</v>
      </c>
      <c r="B81" s="162" t="str">
        <f t="shared" si="7"/>
        <v>Audi Chandler</v>
      </c>
      <c r="C81" s="182" t="str">
        <f t="shared" ref="C81:C144" si="8">IF(B81="","","FastLane")</f>
        <v>FastLane</v>
      </c>
      <c r="D81" s="202" t="s">
        <v>66</v>
      </c>
      <c r="E81" s="203">
        <v>16</v>
      </c>
      <c r="F81" s="203">
        <v>9</v>
      </c>
      <c r="G81" s="203">
        <v>0</v>
      </c>
      <c r="H81" s="204">
        <v>0</v>
      </c>
      <c r="I81" s="203">
        <v>0</v>
      </c>
      <c r="J81" s="204">
        <v>0</v>
      </c>
      <c r="K81" s="205" t="s">
        <v>34</v>
      </c>
      <c r="L81" s="205" t="s">
        <v>34</v>
      </c>
      <c r="M81" s="205" t="s">
        <v>34</v>
      </c>
    </row>
    <row r="82" spans="1:13" hidden="1" outlineLevel="1" x14ac:dyDescent="0.35">
      <c r="A82" s="162" t="str">
        <f t="shared" si="6"/>
        <v>Audi Escondido</v>
      </c>
      <c r="B82" s="162" t="str">
        <f t="shared" si="7"/>
        <v>Audi Escondido</v>
      </c>
      <c r="C82" s="182" t="str">
        <f t="shared" si="8"/>
        <v>FastLane</v>
      </c>
      <c r="D82" s="202" t="s">
        <v>67</v>
      </c>
      <c r="E82" s="203">
        <v>5</v>
      </c>
      <c r="F82" s="203">
        <v>5</v>
      </c>
      <c r="G82" s="203">
        <v>0</v>
      </c>
      <c r="H82" s="204">
        <v>0</v>
      </c>
      <c r="I82" s="203">
        <v>0</v>
      </c>
      <c r="J82" s="204">
        <v>0</v>
      </c>
      <c r="K82" s="205" t="s">
        <v>34</v>
      </c>
      <c r="L82" s="205" t="s">
        <v>34</v>
      </c>
      <c r="M82" s="205" t="s">
        <v>34</v>
      </c>
    </row>
    <row r="83" spans="1:13" hidden="1" outlineLevel="1" x14ac:dyDescent="0.35">
      <c r="A83" s="162" t="str">
        <f t="shared" si="6"/>
        <v>Audi North OC</v>
      </c>
      <c r="B83" s="162" t="str">
        <f t="shared" si="7"/>
        <v>Audi North OC</v>
      </c>
      <c r="C83" s="182" t="str">
        <f t="shared" si="8"/>
        <v>FastLane</v>
      </c>
      <c r="D83" s="202" t="s">
        <v>188</v>
      </c>
      <c r="E83" s="203">
        <v>4</v>
      </c>
      <c r="F83" s="203">
        <v>2</v>
      </c>
      <c r="G83" s="203">
        <v>0</v>
      </c>
      <c r="H83" s="204">
        <v>0</v>
      </c>
      <c r="I83" s="203">
        <v>0</v>
      </c>
      <c r="J83" s="204">
        <v>0</v>
      </c>
      <c r="K83" s="205" t="s">
        <v>34</v>
      </c>
      <c r="L83" s="205" t="s">
        <v>34</v>
      </c>
      <c r="M83" s="205" t="s">
        <v>34</v>
      </c>
    </row>
    <row r="84" spans="1:13" hidden="1" outlineLevel="1" x14ac:dyDescent="0.35">
      <c r="A84" s="162" t="str">
        <f t="shared" si="6"/>
        <v>Audi North Scottsdale</v>
      </c>
      <c r="B84" s="162" t="str">
        <f t="shared" si="7"/>
        <v>Audi North Scottsdale</v>
      </c>
      <c r="C84" s="182" t="str">
        <f t="shared" si="8"/>
        <v>FastLane</v>
      </c>
      <c r="D84" s="202" t="s">
        <v>69</v>
      </c>
      <c r="E84" s="203">
        <v>15</v>
      </c>
      <c r="F84" s="203">
        <v>14</v>
      </c>
      <c r="G84" s="203">
        <v>0</v>
      </c>
      <c r="H84" s="204">
        <v>0</v>
      </c>
      <c r="I84" s="203">
        <v>0</v>
      </c>
      <c r="J84" s="204">
        <v>0</v>
      </c>
      <c r="K84" s="205" t="s">
        <v>34</v>
      </c>
      <c r="L84" s="205" t="s">
        <v>34</v>
      </c>
      <c r="M84" s="205" t="s">
        <v>34</v>
      </c>
    </row>
    <row r="85" spans="1:13" hidden="1" outlineLevel="1" x14ac:dyDescent="0.35">
      <c r="A85" s="162" t="str">
        <f t="shared" si="6"/>
        <v>Audi San Jose</v>
      </c>
      <c r="B85" s="162" t="str">
        <f t="shared" si="7"/>
        <v>Audi San Jose</v>
      </c>
      <c r="C85" s="182" t="str">
        <f t="shared" si="8"/>
        <v>FastLane</v>
      </c>
      <c r="D85" s="202" t="s">
        <v>70</v>
      </c>
      <c r="E85" s="203">
        <v>35</v>
      </c>
      <c r="F85" s="203">
        <v>35</v>
      </c>
      <c r="G85" s="203">
        <v>1</v>
      </c>
      <c r="H85" s="204">
        <v>2.8571428571428501E-2</v>
      </c>
      <c r="I85" s="203">
        <v>1</v>
      </c>
      <c r="J85" s="204">
        <v>2.8571428571428501E-2</v>
      </c>
      <c r="K85" s="205">
        <v>-3727</v>
      </c>
      <c r="L85" s="205">
        <v>1525</v>
      </c>
      <c r="M85" s="205">
        <v>-2202</v>
      </c>
    </row>
    <row r="86" spans="1:13" hidden="1" outlineLevel="1" x14ac:dyDescent="0.35">
      <c r="A86" s="162" t="str">
        <f t="shared" si="6"/>
        <v>Audi South Coast</v>
      </c>
      <c r="B86" s="162" t="str">
        <f t="shared" si="7"/>
        <v>Audi South Coast</v>
      </c>
      <c r="C86" s="182" t="str">
        <f t="shared" si="8"/>
        <v>FastLane</v>
      </c>
      <c r="D86" s="202" t="s">
        <v>71</v>
      </c>
      <c r="E86" s="203">
        <v>15</v>
      </c>
      <c r="F86" s="203">
        <v>14</v>
      </c>
      <c r="G86" s="203">
        <v>0</v>
      </c>
      <c r="H86" s="204">
        <v>0</v>
      </c>
      <c r="I86" s="203">
        <v>0</v>
      </c>
      <c r="J86" s="204">
        <v>0</v>
      </c>
      <c r="K86" s="205" t="s">
        <v>34</v>
      </c>
      <c r="L86" s="205" t="s">
        <v>34</v>
      </c>
      <c r="M86" s="205" t="s">
        <v>34</v>
      </c>
    </row>
    <row r="87" spans="1:13" hidden="1" outlineLevel="1" x14ac:dyDescent="0.35">
      <c r="A87" s="162" t="str">
        <f t="shared" si="6"/>
        <v>Capitol Acura</v>
      </c>
      <c r="B87" s="162" t="str">
        <f t="shared" si="7"/>
        <v>Capitol Acura</v>
      </c>
      <c r="C87" s="182" t="str">
        <f t="shared" si="8"/>
        <v>FastLane</v>
      </c>
      <c r="D87" s="202" t="s">
        <v>79</v>
      </c>
      <c r="E87" s="203">
        <v>7</v>
      </c>
      <c r="F87" s="203">
        <v>6</v>
      </c>
      <c r="G87" s="203">
        <v>0</v>
      </c>
      <c r="H87" s="204">
        <v>0</v>
      </c>
      <c r="I87" s="203">
        <v>0</v>
      </c>
      <c r="J87" s="204">
        <v>0</v>
      </c>
      <c r="K87" s="205" t="s">
        <v>34</v>
      </c>
      <c r="L87" s="205" t="s">
        <v>34</v>
      </c>
      <c r="M87" s="205" t="s">
        <v>34</v>
      </c>
    </row>
    <row r="88" spans="1:13" hidden="1" outlineLevel="1" x14ac:dyDescent="0.35">
      <c r="A88" s="162" t="str">
        <f t="shared" si="6"/>
        <v>Crevier MINI</v>
      </c>
      <c r="B88" s="162" t="str">
        <f t="shared" si="7"/>
        <v>Crevier MINI</v>
      </c>
      <c r="C88" s="182" t="str">
        <f t="shared" si="8"/>
        <v>FastLane</v>
      </c>
      <c r="D88" s="202" t="s">
        <v>82</v>
      </c>
      <c r="E88" s="203">
        <v>12</v>
      </c>
      <c r="F88" s="203">
        <v>10</v>
      </c>
      <c r="G88" s="203">
        <v>0</v>
      </c>
      <c r="H88" s="204">
        <v>0</v>
      </c>
      <c r="I88" s="203">
        <v>0</v>
      </c>
      <c r="J88" s="204">
        <v>0</v>
      </c>
      <c r="K88" s="205" t="s">
        <v>34</v>
      </c>
      <c r="L88" s="205" t="s">
        <v>34</v>
      </c>
      <c r="M88" s="205" t="s">
        <v>34</v>
      </c>
    </row>
    <row r="89" spans="1:13" hidden="1" outlineLevel="1" x14ac:dyDescent="0.35">
      <c r="A89" s="162" t="str">
        <f t="shared" si="6"/>
        <v>Mazda of Escondido</v>
      </c>
      <c r="B89" s="162" t="str">
        <f t="shared" si="7"/>
        <v>Mazda of Escondido</v>
      </c>
      <c r="C89" s="182" t="str">
        <f t="shared" si="8"/>
        <v>FastLane</v>
      </c>
      <c r="D89" s="202" t="s">
        <v>102</v>
      </c>
      <c r="E89" s="203">
        <v>6</v>
      </c>
      <c r="F89" s="203">
        <v>3</v>
      </c>
      <c r="G89" s="203">
        <v>1</v>
      </c>
      <c r="H89" s="204">
        <v>0.33333333333333298</v>
      </c>
      <c r="I89" s="203">
        <v>1</v>
      </c>
      <c r="J89" s="204">
        <v>0.33333333333333298</v>
      </c>
      <c r="K89" s="205">
        <v>-593</v>
      </c>
      <c r="L89" s="205">
        <v>2218</v>
      </c>
      <c r="M89" s="205">
        <v>1624</v>
      </c>
    </row>
    <row r="90" spans="1:13" hidden="1" outlineLevel="1" x14ac:dyDescent="0.35">
      <c r="A90" s="162" t="str">
        <f t="shared" si="6"/>
        <v>Mercedes-Benz of Chandler</v>
      </c>
      <c r="B90" s="162" t="str">
        <f t="shared" si="7"/>
        <v>Mercedes-Benz of Chandler</v>
      </c>
      <c r="C90" s="182" t="str">
        <f t="shared" si="8"/>
        <v>FastLane</v>
      </c>
      <c r="D90" s="202" t="s">
        <v>103</v>
      </c>
      <c r="E90" s="203">
        <v>12</v>
      </c>
      <c r="F90" s="203">
        <v>12</v>
      </c>
      <c r="G90" s="203">
        <v>1</v>
      </c>
      <c r="H90" s="204">
        <v>8.3333333333333301E-2</v>
      </c>
      <c r="I90" s="203">
        <v>1</v>
      </c>
      <c r="J90" s="204">
        <v>8.3333333333333301E-2</v>
      </c>
      <c r="K90" s="205">
        <v>45</v>
      </c>
      <c r="L90" s="205">
        <v>2050</v>
      </c>
      <c r="M90" s="205">
        <v>2095</v>
      </c>
    </row>
    <row r="91" spans="1:13" hidden="1" outlineLevel="1" x14ac:dyDescent="0.35">
      <c r="A91" s="162" t="str">
        <f t="shared" si="6"/>
        <v>Mercedes-Benz of Greenwich</v>
      </c>
      <c r="B91" s="162" t="str">
        <f t="shared" si="7"/>
        <v>Mercedes-Benz of Greenwich</v>
      </c>
      <c r="C91" s="182" t="str">
        <f t="shared" si="8"/>
        <v>FastLane</v>
      </c>
      <c r="D91" s="202" t="s">
        <v>189</v>
      </c>
      <c r="E91" s="203">
        <v>17</v>
      </c>
      <c r="F91" s="203">
        <v>12</v>
      </c>
      <c r="G91" s="203">
        <v>0</v>
      </c>
      <c r="H91" s="204">
        <v>0</v>
      </c>
      <c r="I91" s="203">
        <v>0</v>
      </c>
      <c r="J91" s="204">
        <v>0</v>
      </c>
      <c r="K91" s="205" t="s">
        <v>34</v>
      </c>
      <c r="L91" s="205" t="s">
        <v>34</v>
      </c>
      <c r="M91" s="205" t="s">
        <v>34</v>
      </c>
    </row>
    <row r="92" spans="1:13" hidden="1" outlineLevel="1" x14ac:dyDescent="0.35">
      <c r="A92" s="162" t="str">
        <f t="shared" si="6"/>
        <v>Mercedes-Benz of North Scottsdale</v>
      </c>
      <c r="B92" s="162" t="str">
        <f t="shared" si="7"/>
        <v>Mercedes-Benz of North Scottsdale</v>
      </c>
      <c r="C92" s="182" t="str">
        <f t="shared" si="8"/>
        <v>FastLane</v>
      </c>
      <c r="D92" s="202" t="s">
        <v>104</v>
      </c>
      <c r="E92" s="203">
        <v>19</v>
      </c>
      <c r="F92" s="203">
        <v>12</v>
      </c>
      <c r="G92" s="203">
        <v>0</v>
      </c>
      <c r="H92" s="204">
        <v>0</v>
      </c>
      <c r="I92" s="203">
        <v>0</v>
      </c>
      <c r="J92" s="204">
        <v>0</v>
      </c>
      <c r="K92" s="205" t="s">
        <v>34</v>
      </c>
      <c r="L92" s="205" t="s">
        <v>34</v>
      </c>
      <c r="M92" s="205" t="s">
        <v>34</v>
      </c>
    </row>
    <row r="93" spans="1:13" hidden="1" outlineLevel="1" x14ac:dyDescent="0.35">
      <c r="A93" s="162" t="str">
        <f t="shared" si="6"/>
        <v>Mercedes-Benz of San Diego</v>
      </c>
      <c r="B93" s="162" t="str">
        <f t="shared" si="7"/>
        <v>Mercedes-Benz of San Diego</v>
      </c>
      <c r="C93" s="182" t="str">
        <f t="shared" si="8"/>
        <v>FastLane</v>
      </c>
      <c r="D93" s="202" t="s">
        <v>105</v>
      </c>
      <c r="E93" s="203">
        <v>42</v>
      </c>
      <c r="F93" s="203">
        <v>19</v>
      </c>
      <c r="G93" s="203">
        <v>0</v>
      </c>
      <c r="H93" s="204">
        <v>0</v>
      </c>
      <c r="I93" s="203">
        <v>0</v>
      </c>
      <c r="J93" s="204">
        <v>0</v>
      </c>
      <c r="K93" s="205" t="s">
        <v>34</v>
      </c>
      <c r="L93" s="205" t="s">
        <v>34</v>
      </c>
      <c r="M93" s="205" t="s">
        <v>34</v>
      </c>
    </row>
    <row r="94" spans="1:13" hidden="1" outlineLevel="1" x14ac:dyDescent="0.35">
      <c r="A94" s="162" t="str">
        <f t="shared" si="6"/>
        <v>MINI North Scottsdale</v>
      </c>
      <c r="B94" s="162" t="str">
        <f t="shared" si="7"/>
        <v>MINI North Scottsdale</v>
      </c>
      <c r="C94" s="182" t="str">
        <f t="shared" si="8"/>
        <v>FastLane</v>
      </c>
      <c r="D94" s="202" t="s">
        <v>106</v>
      </c>
      <c r="E94" s="203">
        <v>4</v>
      </c>
      <c r="F94" s="203">
        <v>4</v>
      </c>
      <c r="G94" s="203">
        <v>1</v>
      </c>
      <c r="H94" s="204">
        <v>0.25</v>
      </c>
      <c r="I94" s="203">
        <v>0</v>
      </c>
      <c r="J94" s="204">
        <v>0</v>
      </c>
      <c r="K94" s="205" t="s">
        <v>34</v>
      </c>
      <c r="L94" s="205" t="s">
        <v>34</v>
      </c>
      <c r="M94" s="205" t="s">
        <v>34</v>
      </c>
    </row>
    <row r="95" spans="1:13" hidden="1" outlineLevel="1" x14ac:dyDescent="0.35">
      <c r="A95" s="162" t="str">
        <f t="shared" si="6"/>
        <v>MINI of Austin</v>
      </c>
      <c r="B95" s="162" t="str">
        <f t="shared" si="7"/>
        <v>MINI of Austin</v>
      </c>
      <c r="C95" s="182" t="str">
        <f t="shared" si="8"/>
        <v>FastLane</v>
      </c>
      <c r="D95" s="202" t="s">
        <v>107</v>
      </c>
      <c r="E95" s="203">
        <v>11</v>
      </c>
      <c r="F95" s="203">
        <v>2</v>
      </c>
      <c r="G95" s="203">
        <v>0</v>
      </c>
      <c r="H95" s="204">
        <v>0</v>
      </c>
      <c r="I95" s="203">
        <v>0</v>
      </c>
      <c r="J95" s="204">
        <v>0</v>
      </c>
      <c r="K95" s="205" t="s">
        <v>34</v>
      </c>
      <c r="L95" s="205" t="s">
        <v>34</v>
      </c>
      <c r="M95" s="205" t="s">
        <v>34</v>
      </c>
    </row>
    <row r="96" spans="1:13" hidden="1" outlineLevel="1" x14ac:dyDescent="0.35">
      <c r="A96" s="162" t="str">
        <f t="shared" si="6"/>
        <v>MINI of Marin</v>
      </c>
      <c r="B96" s="162" t="str">
        <f t="shared" si="7"/>
        <v>MINI of Marin</v>
      </c>
      <c r="C96" s="182" t="str">
        <f t="shared" si="8"/>
        <v>FastLane</v>
      </c>
      <c r="D96" s="202" t="s">
        <v>190</v>
      </c>
      <c r="E96" s="203">
        <v>7</v>
      </c>
      <c r="F96" s="203">
        <v>6</v>
      </c>
      <c r="G96" s="203">
        <v>1</v>
      </c>
      <c r="H96" s="204">
        <v>0.16666666666666599</v>
      </c>
      <c r="I96" s="203">
        <v>1</v>
      </c>
      <c r="J96" s="204">
        <v>0.16666666666666599</v>
      </c>
      <c r="K96" s="205">
        <v>33</v>
      </c>
      <c r="L96" s="205">
        <v>564</v>
      </c>
      <c r="M96" s="205">
        <v>597</v>
      </c>
    </row>
    <row r="97" spans="1:13" hidden="1" outlineLevel="1" x14ac:dyDescent="0.35">
      <c r="A97" s="162" t="str">
        <f t="shared" si="6"/>
        <v>MINI of San Diego</v>
      </c>
      <c r="B97" s="162" t="str">
        <f t="shared" si="7"/>
        <v>MINI of San Diego</v>
      </c>
      <c r="C97" s="182" t="str">
        <f t="shared" si="8"/>
        <v>FastLane</v>
      </c>
      <c r="D97" s="202" t="s">
        <v>110</v>
      </c>
      <c r="E97" s="203">
        <v>15</v>
      </c>
      <c r="F97" s="203">
        <v>12</v>
      </c>
      <c r="G97" s="203">
        <v>3</v>
      </c>
      <c r="H97" s="204">
        <v>0.25</v>
      </c>
      <c r="I97" s="203">
        <v>3</v>
      </c>
      <c r="J97" s="204">
        <v>0.25</v>
      </c>
      <c r="K97" s="205">
        <v>-257.33333333333297</v>
      </c>
      <c r="L97" s="205">
        <v>2940.3333333333298</v>
      </c>
      <c r="M97" s="205">
        <v>2683</v>
      </c>
    </row>
    <row r="98" spans="1:13" hidden="1" outlineLevel="1" x14ac:dyDescent="0.35">
      <c r="A98" s="162" t="str">
        <f t="shared" si="6"/>
        <v>MINI of Tempe</v>
      </c>
      <c r="B98" s="162" t="str">
        <f t="shared" si="7"/>
        <v>MINI of Tempe</v>
      </c>
      <c r="C98" s="182" t="str">
        <f t="shared" si="8"/>
        <v>FastLane</v>
      </c>
      <c r="D98" s="202" t="s">
        <v>111</v>
      </c>
      <c r="E98" s="203">
        <v>6</v>
      </c>
      <c r="F98" s="203">
        <v>6</v>
      </c>
      <c r="G98" s="203">
        <v>0</v>
      </c>
      <c r="H98" s="204">
        <v>0</v>
      </c>
      <c r="I98" s="203">
        <v>0</v>
      </c>
      <c r="J98" s="204">
        <v>0</v>
      </c>
      <c r="K98" s="205" t="s">
        <v>34</v>
      </c>
      <c r="L98" s="205" t="s">
        <v>34</v>
      </c>
      <c r="M98" s="205" t="s">
        <v>34</v>
      </c>
    </row>
    <row r="99" spans="1:13" hidden="1" outlineLevel="1" x14ac:dyDescent="0.35">
      <c r="A99" s="162" t="str">
        <f t="shared" si="6"/>
        <v>Motorwerks MINI</v>
      </c>
      <c r="B99" s="162" t="str">
        <f t="shared" si="7"/>
        <v>Motorwerks MINI</v>
      </c>
      <c r="C99" s="182" t="str">
        <f t="shared" si="8"/>
        <v>FastLane</v>
      </c>
      <c r="D99" s="202" t="s">
        <v>113</v>
      </c>
      <c r="E99" s="203">
        <v>7</v>
      </c>
      <c r="F99" s="203">
        <v>6</v>
      </c>
      <c r="G99" s="203">
        <v>1</v>
      </c>
      <c r="H99" s="204">
        <v>0.16666666666666599</v>
      </c>
      <c r="I99" s="203">
        <v>1</v>
      </c>
      <c r="J99" s="204">
        <v>0.16666666666666599</v>
      </c>
      <c r="K99" s="205">
        <v>-2249</v>
      </c>
      <c r="L99" s="205">
        <v>2720</v>
      </c>
      <c r="M99" s="205">
        <v>471</v>
      </c>
    </row>
    <row r="100" spans="1:13" hidden="1" outlineLevel="1" x14ac:dyDescent="0.35">
      <c r="A100" s="162" t="str">
        <f t="shared" si="6"/>
        <v>Volkswagen North Scottsdale</v>
      </c>
      <c r="B100" s="162" t="str">
        <f t="shared" si="7"/>
        <v>Volkswagen North Scottsdale</v>
      </c>
      <c r="C100" s="182" t="str">
        <f t="shared" si="8"/>
        <v>FastLane</v>
      </c>
      <c r="D100" s="202" t="s">
        <v>127</v>
      </c>
      <c r="E100" s="203">
        <v>8</v>
      </c>
      <c r="F100" s="203">
        <v>4</v>
      </c>
      <c r="G100" s="203">
        <v>0</v>
      </c>
      <c r="H100" s="204">
        <v>0</v>
      </c>
      <c r="I100" s="203">
        <v>0</v>
      </c>
      <c r="J100" s="204">
        <v>0</v>
      </c>
      <c r="K100" s="205" t="s">
        <v>34</v>
      </c>
      <c r="L100" s="205" t="s">
        <v>34</v>
      </c>
      <c r="M100" s="205" t="s">
        <v>34</v>
      </c>
    </row>
    <row r="101" spans="1:13" hidden="1" outlineLevel="1" x14ac:dyDescent="0.35">
      <c r="A101" s="162" t="str">
        <f t="shared" si="6"/>
        <v>Volkswagen South Coast</v>
      </c>
      <c r="B101" s="162" t="str">
        <f t="shared" si="7"/>
        <v>Volkswagen South Coast</v>
      </c>
      <c r="C101" s="182" t="str">
        <f t="shared" si="8"/>
        <v>FastLane</v>
      </c>
      <c r="D101" s="202" t="s">
        <v>128</v>
      </c>
      <c r="E101" s="203">
        <v>6</v>
      </c>
      <c r="F101" s="203">
        <v>1</v>
      </c>
      <c r="G101" s="203">
        <v>0</v>
      </c>
      <c r="H101" s="204">
        <v>0</v>
      </c>
      <c r="I101" s="203">
        <v>0</v>
      </c>
      <c r="J101" s="204">
        <v>0</v>
      </c>
      <c r="K101" s="205" t="s">
        <v>34</v>
      </c>
      <c r="L101" s="205" t="s">
        <v>34</v>
      </c>
      <c r="M101" s="205" t="s">
        <v>34</v>
      </c>
    </row>
    <row r="102" spans="1:13" hidden="1" outlineLevel="1" x14ac:dyDescent="0.35">
      <c r="A102" s="162" t="str">
        <f t="shared" si="6"/>
        <v/>
      </c>
      <c r="B102" s="162" t="str">
        <f t="shared" si="7"/>
        <v/>
      </c>
      <c r="C102" s="182" t="str">
        <f t="shared" si="8"/>
        <v/>
      </c>
      <c r="D102" s="202"/>
      <c r="E102" s="203"/>
      <c r="F102" s="203"/>
      <c r="G102" s="203"/>
      <c r="H102" s="204"/>
      <c r="I102" s="203"/>
      <c r="J102" s="204"/>
      <c r="K102" s="205"/>
      <c r="L102" s="205"/>
      <c r="M102" s="205"/>
    </row>
    <row r="103" spans="1:13" hidden="1" outlineLevel="1" x14ac:dyDescent="0.35">
      <c r="A103" s="162" t="str">
        <f t="shared" si="6"/>
        <v/>
      </c>
      <c r="B103" s="162" t="str">
        <f t="shared" si="7"/>
        <v/>
      </c>
      <c r="C103" s="182" t="str">
        <f t="shared" si="8"/>
        <v/>
      </c>
      <c r="D103" s="202"/>
      <c r="E103" s="203"/>
      <c r="F103" s="203"/>
      <c r="G103" s="203"/>
      <c r="H103" s="204"/>
      <c r="I103" s="203"/>
      <c r="J103" s="204"/>
      <c r="K103" s="205"/>
      <c r="L103" s="205"/>
      <c r="M103" s="205"/>
    </row>
    <row r="104" spans="1:13" hidden="1" outlineLevel="1" x14ac:dyDescent="0.35">
      <c r="A104" s="162" t="str">
        <f t="shared" si="6"/>
        <v/>
      </c>
      <c r="B104" s="162" t="str">
        <f t="shared" si="7"/>
        <v/>
      </c>
      <c r="C104" s="182" t="str">
        <f t="shared" si="8"/>
        <v/>
      </c>
      <c r="D104" s="202"/>
      <c r="E104" s="203"/>
      <c r="F104" s="203"/>
      <c r="G104" s="203"/>
      <c r="H104" s="204"/>
      <c r="I104" s="203"/>
      <c r="J104" s="204"/>
      <c r="K104" s="205"/>
      <c r="L104" s="205"/>
      <c r="M104" s="205"/>
    </row>
    <row r="105" spans="1:13" hidden="1" outlineLevel="1" x14ac:dyDescent="0.35">
      <c r="A105" s="162" t="str">
        <f t="shared" si="6"/>
        <v/>
      </c>
      <c r="B105" s="162" t="str">
        <f t="shared" si="7"/>
        <v/>
      </c>
      <c r="C105" s="182" t="str">
        <f t="shared" si="8"/>
        <v/>
      </c>
      <c r="D105" s="202"/>
      <c r="E105" s="203"/>
      <c r="F105" s="203"/>
      <c r="G105" s="203"/>
      <c r="H105" s="204"/>
      <c r="I105" s="203"/>
      <c r="J105" s="204"/>
      <c r="K105" s="205"/>
      <c r="L105" s="205"/>
      <c r="M105" s="205"/>
    </row>
    <row r="106" spans="1:13" hidden="1" outlineLevel="1" x14ac:dyDescent="0.35">
      <c r="A106" s="162" t="str">
        <f t="shared" si="6"/>
        <v/>
      </c>
      <c r="B106" s="162" t="str">
        <f t="shared" si="7"/>
        <v/>
      </c>
      <c r="C106" s="182" t="str">
        <f t="shared" si="8"/>
        <v/>
      </c>
      <c r="D106" s="202"/>
      <c r="E106" s="203"/>
      <c r="F106" s="203"/>
      <c r="G106" s="203"/>
      <c r="H106" s="204"/>
      <c r="I106" s="203"/>
      <c r="J106" s="204"/>
      <c r="K106" s="205"/>
      <c r="L106" s="205"/>
      <c r="M106" s="205"/>
    </row>
    <row r="107" spans="1:13" hidden="1" outlineLevel="1" x14ac:dyDescent="0.35">
      <c r="A107" s="162" t="str">
        <f t="shared" si="6"/>
        <v/>
      </c>
      <c r="B107" s="162" t="str">
        <f t="shared" si="7"/>
        <v/>
      </c>
      <c r="C107" s="182" t="str">
        <f t="shared" si="8"/>
        <v/>
      </c>
      <c r="D107" s="202"/>
      <c r="E107" s="203"/>
      <c r="F107" s="203"/>
      <c r="G107" s="203"/>
      <c r="H107" s="204"/>
      <c r="I107" s="203"/>
      <c r="J107" s="204"/>
      <c r="K107" s="205"/>
      <c r="L107" s="205"/>
      <c r="M107" s="205"/>
    </row>
    <row r="108" spans="1:13" hidden="1" outlineLevel="1" x14ac:dyDescent="0.35">
      <c r="A108" s="162" t="str">
        <f t="shared" si="6"/>
        <v/>
      </c>
      <c r="B108" s="162" t="str">
        <f t="shared" si="7"/>
        <v/>
      </c>
      <c r="C108" s="182" t="str">
        <f t="shared" si="8"/>
        <v/>
      </c>
      <c r="D108" s="202"/>
      <c r="E108" s="203"/>
      <c r="F108" s="203"/>
      <c r="G108" s="203"/>
      <c r="H108" s="204"/>
      <c r="I108" s="203"/>
      <c r="J108" s="204"/>
      <c r="K108" s="205"/>
      <c r="L108" s="205"/>
      <c r="M108" s="205"/>
    </row>
    <row r="109" spans="1:13" hidden="1" outlineLevel="1" x14ac:dyDescent="0.35">
      <c r="A109" s="162" t="str">
        <f t="shared" si="6"/>
        <v/>
      </c>
      <c r="B109" s="162" t="str">
        <f t="shared" si="7"/>
        <v/>
      </c>
      <c r="C109" s="182" t="str">
        <f t="shared" si="8"/>
        <v/>
      </c>
      <c r="D109" s="202"/>
      <c r="E109" s="203"/>
      <c r="F109" s="203"/>
      <c r="G109" s="203"/>
      <c r="H109" s="204"/>
      <c r="I109" s="203"/>
      <c r="J109" s="204"/>
      <c r="K109" s="205"/>
      <c r="L109" s="205"/>
      <c r="M109" s="205"/>
    </row>
    <row r="110" spans="1:13" hidden="1" outlineLevel="1" x14ac:dyDescent="0.35">
      <c r="A110" s="162" t="str">
        <f t="shared" si="6"/>
        <v/>
      </c>
      <c r="B110" s="162" t="str">
        <f t="shared" si="7"/>
        <v/>
      </c>
      <c r="C110" s="182" t="str">
        <f t="shared" si="8"/>
        <v/>
      </c>
      <c r="D110" s="202"/>
      <c r="E110" s="203"/>
      <c r="F110" s="203"/>
      <c r="G110" s="203"/>
      <c r="H110" s="204"/>
      <c r="I110" s="203"/>
      <c r="J110" s="204"/>
      <c r="K110" s="205"/>
      <c r="L110" s="205"/>
      <c r="M110" s="205"/>
    </row>
    <row r="111" spans="1:13" hidden="1" outlineLevel="1" x14ac:dyDescent="0.35">
      <c r="A111" s="162" t="str">
        <f t="shared" si="6"/>
        <v/>
      </c>
      <c r="B111" s="162" t="str">
        <f t="shared" si="7"/>
        <v/>
      </c>
      <c r="C111" s="182" t="str">
        <f t="shared" si="8"/>
        <v/>
      </c>
      <c r="D111" s="202"/>
      <c r="E111" s="203"/>
      <c r="F111" s="203"/>
      <c r="G111" s="203"/>
      <c r="H111" s="204"/>
      <c r="I111" s="203"/>
      <c r="J111" s="204"/>
      <c r="K111" s="205"/>
      <c r="L111" s="205"/>
      <c r="M111" s="205"/>
    </row>
    <row r="112" spans="1:13" hidden="1" outlineLevel="1" x14ac:dyDescent="0.35">
      <c r="A112" s="162" t="str">
        <f t="shared" si="6"/>
        <v/>
      </c>
      <c r="B112" s="162" t="str">
        <f t="shared" si="7"/>
        <v/>
      </c>
      <c r="C112" s="182" t="str">
        <f t="shared" si="8"/>
        <v/>
      </c>
      <c r="D112" s="202"/>
      <c r="E112" s="203"/>
      <c r="F112" s="203"/>
      <c r="G112" s="203"/>
      <c r="H112" s="204"/>
      <c r="I112" s="203"/>
      <c r="J112" s="204"/>
      <c r="K112" s="205"/>
      <c r="L112" s="205"/>
      <c r="M112" s="205"/>
    </row>
    <row r="113" spans="1:13" hidden="1" outlineLevel="1" x14ac:dyDescent="0.35">
      <c r="A113" s="162" t="str">
        <f t="shared" si="6"/>
        <v/>
      </c>
      <c r="B113" s="162" t="str">
        <f t="shared" si="7"/>
        <v/>
      </c>
      <c r="C113" s="182" t="str">
        <f t="shared" si="8"/>
        <v/>
      </c>
      <c r="D113" s="202"/>
      <c r="E113" s="203"/>
      <c r="F113" s="203"/>
      <c r="G113" s="203"/>
      <c r="H113" s="204"/>
      <c r="I113" s="203"/>
      <c r="J113" s="204"/>
      <c r="K113" s="205"/>
      <c r="L113" s="205"/>
      <c r="M113" s="205"/>
    </row>
    <row r="114" spans="1:13" hidden="1" outlineLevel="1" x14ac:dyDescent="0.35">
      <c r="A114" s="162" t="str">
        <f t="shared" si="6"/>
        <v/>
      </c>
      <c r="B114" s="162" t="str">
        <f t="shared" si="7"/>
        <v/>
      </c>
      <c r="C114" s="182" t="str">
        <f t="shared" si="8"/>
        <v/>
      </c>
      <c r="D114" s="202"/>
      <c r="E114" s="203"/>
      <c r="F114" s="203"/>
      <c r="G114" s="203"/>
      <c r="H114" s="204"/>
      <c r="I114" s="203"/>
      <c r="J114" s="204"/>
      <c r="K114" s="205"/>
      <c r="L114" s="205"/>
      <c r="M114" s="205"/>
    </row>
    <row r="115" spans="1:13" hidden="1" outlineLevel="1" x14ac:dyDescent="0.35">
      <c r="A115" s="162" t="str">
        <f t="shared" si="6"/>
        <v/>
      </c>
      <c r="B115" s="162" t="str">
        <f t="shared" si="7"/>
        <v/>
      </c>
      <c r="C115" s="182" t="str">
        <f t="shared" si="8"/>
        <v/>
      </c>
      <c r="D115" s="202"/>
      <c r="E115" s="203"/>
      <c r="F115" s="203"/>
      <c r="G115" s="203"/>
      <c r="H115" s="204"/>
      <c r="I115" s="203"/>
      <c r="J115" s="204"/>
      <c r="K115" s="205"/>
      <c r="L115" s="205"/>
      <c r="M115" s="205"/>
    </row>
    <row r="116" spans="1:13" hidden="1" outlineLevel="1" x14ac:dyDescent="0.35">
      <c r="A116" s="162" t="str">
        <f t="shared" si="6"/>
        <v/>
      </c>
      <c r="B116" s="162" t="str">
        <f t="shared" si="7"/>
        <v/>
      </c>
      <c r="C116" s="182" t="str">
        <f t="shared" si="8"/>
        <v/>
      </c>
      <c r="D116" s="202"/>
      <c r="E116" s="203"/>
      <c r="F116" s="203"/>
      <c r="G116" s="203"/>
      <c r="H116" s="204"/>
      <c r="I116" s="203"/>
      <c r="J116" s="204"/>
      <c r="K116" s="205"/>
      <c r="L116" s="205"/>
      <c r="M116" s="205"/>
    </row>
    <row r="117" spans="1:13" hidden="1" outlineLevel="1" x14ac:dyDescent="0.35">
      <c r="A117" s="162" t="str">
        <f t="shared" si="6"/>
        <v/>
      </c>
      <c r="B117" s="162" t="str">
        <f t="shared" si="7"/>
        <v/>
      </c>
      <c r="C117" s="182" t="str">
        <f t="shared" si="8"/>
        <v/>
      </c>
      <c r="D117" s="206"/>
      <c r="E117" s="207"/>
      <c r="F117" s="207"/>
      <c r="G117" s="207"/>
      <c r="H117" s="208"/>
      <c r="I117" s="207"/>
      <c r="J117" s="208"/>
      <c r="K117" s="209"/>
      <c r="L117" s="209"/>
      <c r="M117" s="209"/>
    </row>
    <row r="118" spans="1:13" hidden="1" outlineLevel="1" x14ac:dyDescent="0.35">
      <c r="A118" s="162" t="str">
        <f t="shared" si="6"/>
        <v/>
      </c>
      <c r="B118" s="162" t="str">
        <f t="shared" si="7"/>
        <v/>
      </c>
      <c r="C118" s="182" t="str">
        <f t="shared" si="8"/>
        <v/>
      </c>
      <c r="D118" s="206"/>
      <c r="E118" s="207"/>
      <c r="F118" s="207"/>
      <c r="G118" s="207"/>
      <c r="H118" s="208"/>
      <c r="I118" s="207"/>
      <c r="J118" s="208"/>
      <c r="K118" s="209"/>
      <c r="L118" s="209"/>
      <c r="M118" s="209"/>
    </row>
    <row r="119" spans="1:13" hidden="1" outlineLevel="1" x14ac:dyDescent="0.35">
      <c r="A119" s="162" t="str">
        <f t="shared" si="6"/>
        <v/>
      </c>
      <c r="B119" s="162" t="str">
        <f t="shared" si="7"/>
        <v/>
      </c>
      <c r="C119" s="182" t="str">
        <f t="shared" si="8"/>
        <v/>
      </c>
      <c r="D119" s="206"/>
      <c r="E119" s="207"/>
      <c r="F119" s="207"/>
      <c r="G119" s="207"/>
      <c r="H119" s="208"/>
      <c r="I119" s="207"/>
      <c r="J119" s="208"/>
      <c r="K119" s="209"/>
      <c r="L119" s="209"/>
      <c r="M119" s="209"/>
    </row>
    <row r="120" spans="1:13" hidden="1" outlineLevel="1" x14ac:dyDescent="0.35">
      <c r="A120" s="162" t="str">
        <f t="shared" si="6"/>
        <v/>
      </c>
      <c r="B120" s="162" t="str">
        <f t="shared" si="7"/>
        <v/>
      </c>
      <c r="C120" s="182" t="str">
        <f t="shared" si="8"/>
        <v/>
      </c>
      <c r="D120" s="206"/>
      <c r="E120" s="207"/>
      <c r="F120" s="207"/>
      <c r="G120" s="207"/>
      <c r="H120" s="208"/>
      <c r="I120" s="207"/>
      <c r="J120" s="208"/>
      <c r="K120" s="209"/>
      <c r="L120" s="209"/>
      <c r="M120" s="209"/>
    </row>
    <row r="121" spans="1:13" hidden="1" outlineLevel="1" x14ac:dyDescent="0.35">
      <c r="A121" s="162" t="str">
        <f t="shared" si="6"/>
        <v/>
      </c>
      <c r="B121" s="162" t="str">
        <f t="shared" si="7"/>
        <v/>
      </c>
      <c r="C121" s="182" t="str">
        <f t="shared" si="8"/>
        <v/>
      </c>
      <c r="D121" s="206"/>
      <c r="E121" s="207"/>
      <c r="F121" s="207"/>
      <c r="G121" s="207"/>
      <c r="H121" s="208"/>
      <c r="I121" s="207"/>
      <c r="J121" s="208"/>
      <c r="K121" s="209"/>
      <c r="L121" s="209"/>
      <c r="M121" s="209"/>
    </row>
    <row r="122" spans="1:13" hidden="1" outlineLevel="1" x14ac:dyDescent="0.35">
      <c r="A122" s="162" t="str">
        <f t="shared" si="6"/>
        <v/>
      </c>
      <c r="B122" s="162" t="str">
        <f t="shared" si="7"/>
        <v/>
      </c>
      <c r="C122" s="182" t="str">
        <f t="shared" si="8"/>
        <v/>
      </c>
      <c r="D122" s="206"/>
      <c r="E122" s="207"/>
      <c r="F122" s="207"/>
      <c r="G122" s="207"/>
      <c r="H122" s="208"/>
      <c r="I122" s="207"/>
      <c r="J122" s="208"/>
      <c r="K122" s="209"/>
      <c r="L122" s="209"/>
      <c r="M122" s="209"/>
    </row>
    <row r="123" spans="1:13" hidden="1" outlineLevel="1" x14ac:dyDescent="0.35">
      <c r="A123" s="162" t="str">
        <f t="shared" si="6"/>
        <v/>
      </c>
      <c r="B123" s="162" t="str">
        <f t="shared" si="7"/>
        <v/>
      </c>
      <c r="C123" s="182" t="str">
        <f t="shared" si="8"/>
        <v/>
      </c>
      <c r="D123" s="206"/>
      <c r="E123" s="206"/>
      <c r="F123" s="206"/>
      <c r="G123" s="206"/>
      <c r="H123" s="210"/>
      <c r="I123" s="206"/>
      <c r="J123" s="210"/>
      <c r="K123" s="211"/>
      <c r="L123" s="211"/>
      <c r="M123" s="211"/>
    </row>
    <row r="124" spans="1:13" hidden="1" outlineLevel="1" x14ac:dyDescent="0.35">
      <c r="A124" s="162" t="str">
        <f t="shared" si="6"/>
        <v/>
      </c>
      <c r="B124" s="162" t="str">
        <f t="shared" si="7"/>
        <v/>
      </c>
      <c r="C124" s="182" t="str">
        <f t="shared" si="8"/>
        <v/>
      </c>
      <c r="D124" s="206"/>
      <c r="E124" s="206"/>
      <c r="F124" s="206"/>
      <c r="G124" s="206"/>
      <c r="H124" s="210"/>
      <c r="I124" s="206"/>
      <c r="J124" s="210"/>
      <c r="K124" s="211"/>
      <c r="L124" s="211"/>
      <c r="M124" s="211"/>
    </row>
    <row r="125" spans="1:13" hidden="1" outlineLevel="1" x14ac:dyDescent="0.35">
      <c r="A125" s="162" t="str">
        <f t="shared" si="6"/>
        <v/>
      </c>
      <c r="B125" s="162" t="str">
        <f t="shared" si="7"/>
        <v/>
      </c>
      <c r="C125" s="182" t="str">
        <f t="shared" si="8"/>
        <v/>
      </c>
      <c r="D125" s="206"/>
      <c r="E125" s="206"/>
      <c r="F125" s="206"/>
      <c r="G125" s="206"/>
      <c r="H125" s="210"/>
      <c r="I125" s="206"/>
      <c r="J125" s="210"/>
      <c r="K125" s="211"/>
      <c r="L125" s="211"/>
      <c r="M125" s="211"/>
    </row>
    <row r="126" spans="1:13" hidden="1" outlineLevel="1" x14ac:dyDescent="0.35">
      <c r="A126" s="162" t="str">
        <f t="shared" si="6"/>
        <v/>
      </c>
      <c r="B126" s="162" t="str">
        <f t="shared" si="7"/>
        <v/>
      </c>
      <c r="C126" s="182" t="str">
        <f t="shared" si="8"/>
        <v/>
      </c>
      <c r="D126" s="206"/>
      <c r="E126" s="206"/>
      <c r="F126" s="206"/>
      <c r="G126" s="206"/>
      <c r="H126" s="210"/>
      <c r="I126" s="206"/>
      <c r="J126" s="210"/>
      <c r="K126" s="211"/>
      <c r="L126" s="211"/>
      <c r="M126" s="211"/>
    </row>
    <row r="127" spans="1:13" hidden="1" outlineLevel="1" x14ac:dyDescent="0.35">
      <c r="A127" s="162" t="str">
        <f t="shared" si="6"/>
        <v/>
      </c>
      <c r="B127" s="162" t="str">
        <f t="shared" si="7"/>
        <v/>
      </c>
      <c r="C127" s="182" t="str">
        <f t="shared" si="8"/>
        <v/>
      </c>
      <c r="D127" s="206"/>
      <c r="E127" s="206"/>
      <c r="F127" s="206"/>
      <c r="G127" s="206"/>
      <c r="H127" s="210"/>
      <c r="I127" s="206"/>
      <c r="J127" s="210"/>
      <c r="K127" s="211"/>
      <c r="L127" s="211"/>
      <c r="M127" s="211"/>
    </row>
    <row r="128" spans="1:13" hidden="1" outlineLevel="1" x14ac:dyDescent="0.35">
      <c r="A128" s="162" t="str">
        <f t="shared" si="6"/>
        <v/>
      </c>
      <c r="B128" s="162" t="str">
        <f t="shared" si="7"/>
        <v/>
      </c>
      <c r="C128" s="182" t="str">
        <f t="shared" si="8"/>
        <v/>
      </c>
      <c r="D128" s="206"/>
      <c r="E128" s="206"/>
      <c r="F128" s="206"/>
      <c r="G128" s="206"/>
      <c r="H128" s="210"/>
      <c r="I128" s="206"/>
      <c r="J128" s="210"/>
      <c r="K128" s="211"/>
      <c r="L128" s="211"/>
      <c r="M128" s="211"/>
    </row>
    <row r="129" spans="1:13" hidden="1" outlineLevel="1" x14ac:dyDescent="0.35">
      <c r="A129" s="162" t="str">
        <f t="shared" si="6"/>
        <v/>
      </c>
      <c r="B129" s="162" t="str">
        <f t="shared" si="7"/>
        <v/>
      </c>
      <c r="C129" s="182" t="str">
        <f t="shared" si="8"/>
        <v/>
      </c>
      <c r="D129" s="206"/>
      <c r="E129" s="206"/>
      <c r="F129" s="206"/>
      <c r="G129" s="206"/>
      <c r="H129" s="210"/>
      <c r="I129" s="206"/>
      <c r="J129" s="210"/>
      <c r="K129" s="211"/>
      <c r="L129" s="211"/>
      <c r="M129" s="211"/>
    </row>
    <row r="130" spans="1:13" hidden="1" outlineLevel="1" x14ac:dyDescent="0.35">
      <c r="A130" s="162" t="str">
        <f t="shared" si="6"/>
        <v/>
      </c>
      <c r="B130" s="162" t="str">
        <f t="shared" si="7"/>
        <v/>
      </c>
      <c r="C130" s="182" t="str">
        <f t="shared" si="8"/>
        <v/>
      </c>
      <c r="D130" s="206"/>
      <c r="E130" s="206"/>
      <c r="F130" s="206"/>
      <c r="G130" s="206"/>
      <c r="H130" s="210"/>
      <c r="I130" s="206"/>
      <c r="J130" s="210"/>
      <c r="K130" s="211"/>
      <c r="L130" s="211"/>
      <c r="M130" s="211"/>
    </row>
    <row r="131" spans="1:13" hidden="1" outlineLevel="1" x14ac:dyDescent="0.35">
      <c r="A131" s="162" t="str">
        <f t="shared" si="6"/>
        <v/>
      </c>
      <c r="B131" s="162" t="str">
        <f t="shared" si="7"/>
        <v/>
      </c>
      <c r="C131" s="182" t="str">
        <f t="shared" si="8"/>
        <v/>
      </c>
      <c r="D131" s="206"/>
      <c r="E131" s="206"/>
      <c r="F131" s="206"/>
      <c r="G131" s="206"/>
      <c r="H131" s="210"/>
      <c r="I131" s="206"/>
      <c r="J131" s="210"/>
      <c r="K131" s="211"/>
      <c r="L131" s="211"/>
      <c r="M131" s="211"/>
    </row>
    <row r="132" spans="1:13" hidden="1" outlineLevel="1" x14ac:dyDescent="0.35">
      <c r="A132" s="162" t="str">
        <f t="shared" si="6"/>
        <v/>
      </c>
      <c r="B132" s="162" t="str">
        <f t="shared" si="7"/>
        <v/>
      </c>
      <c r="C132" s="182" t="str">
        <f t="shared" si="8"/>
        <v/>
      </c>
      <c r="D132" s="206"/>
      <c r="E132" s="206"/>
      <c r="F132" s="206"/>
      <c r="G132" s="206"/>
      <c r="H132" s="210"/>
      <c r="I132" s="206"/>
      <c r="J132" s="210"/>
      <c r="K132" s="211"/>
      <c r="L132" s="211"/>
      <c r="M132" s="211"/>
    </row>
    <row r="133" spans="1:13" hidden="1" outlineLevel="1" x14ac:dyDescent="0.35">
      <c r="A133" s="162" t="str">
        <f t="shared" si="6"/>
        <v/>
      </c>
      <c r="B133" s="162" t="str">
        <f t="shared" si="7"/>
        <v/>
      </c>
      <c r="C133" s="182" t="str">
        <f t="shared" si="8"/>
        <v/>
      </c>
      <c r="D133" s="206"/>
      <c r="E133" s="206"/>
      <c r="F133" s="206"/>
      <c r="G133" s="206"/>
      <c r="H133" s="210"/>
      <c r="I133" s="206"/>
      <c r="J133" s="210"/>
      <c r="K133" s="211"/>
      <c r="L133" s="211"/>
      <c r="M133" s="211"/>
    </row>
    <row r="134" spans="1:13" hidden="1" outlineLevel="1" x14ac:dyDescent="0.35">
      <c r="A134" s="162" t="str">
        <f t="shared" si="6"/>
        <v/>
      </c>
      <c r="B134" s="162" t="str">
        <f t="shared" si="7"/>
        <v/>
      </c>
      <c r="C134" s="182" t="str">
        <f t="shared" si="8"/>
        <v/>
      </c>
      <c r="D134" s="206"/>
      <c r="E134" s="206"/>
      <c r="F134" s="206"/>
      <c r="G134" s="206"/>
      <c r="H134" s="210"/>
      <c r="I134" s="206"/>
      <c r="J134" s="210"/>
      <c r="K134" s="211"/>
      <c r="L134" s="211"/>
      <c r="M134" s="211"/>
    </row>
    <row r="135" spans="1:13" hidden="1" outlineLevel="1" x14ac:dyDescent="0.35">
      <c r="A135" s="162" t="str">
        <f t="shared" si="6"/>
        <v/>
      </c>
      <c r="B135" s="162" t="str">
        <f t="shared" si="7"/>
        <v/>
      </c>
      <c r="C135" s="182" t="str">
        <f t="shared" si="8"/>
        <v/>
      </c>
      <c r="D135" s="206"/>
      <c r="E135" s="206"/>
      <c r="F135" s="206"/>
      <c r="G135" s="206"/>
      <c r="H135" s="210"/>
      <c r="I135" s="206"/>
      <c r="J135" s="210"/>
      <c r="K135" s="211"/>
      <c r="L135" s="211"/>
      <c r="M135" s="211"/>
    </row>
    <row r="136" spans="1:13" hidden="1" outlineLevel="1" x14ac:dyDescent="0.35">
      <c r="A136" s="162" t="str">
        <f t="shared" si="6"/>
        <v/>
      </c>
      <c r="B136" s="162" t="str">
        <f t="shared" si="7"/>
        <v/>
      </c>
      <c r="C136" s="182" t="str">
        <f t="shared" si="8"/>
        <v/>
      </c>
      <c r="D136" s="206"/>
      <c r="E136" s="206"/>
      <c r="F136" s="206"/>
      <c r="G136" s="206"/>
      <c r="H136" s="210"/>
      <c r="I136" s="206"/>
      <c r="J136" s="210"/>
      <c r="K136" s="211"/>
      <c r="L136" s="211"/>
      <c r="M136" s="211"/>
    </row>
    <row r="137" spans="1:13" hidden="1" outlineLevel="1" x14ac:dyDescent="0.35">
      <c r="A137" s="162" t="str">
        <f t="shared" si="6"/>
        <v/>
      </c>
      <c r="B137" s="162" t="str">
        <f t="shared" si="7"/>
        <v/>
      </c>
      <c r="C137" s="182" t="str">
        <f t="shared" si="8"/>
        <v/>
      </c>
      <c r="D137" s="206"/>
      <c r="E137" s="206"/>
      <c r="F137" s="206"/>
      <c r="G137" s="206"/>
      <c r="H137" s="210"/>
      <c r="I137" s="206"/>
      <c r="J137" s="210"/>
      <c r="K137" s="211"/>
      <c r="L137" s="211"/>
      <c r="M137" s="211"/>
    </row>
    <row r="138" spans="1:13" hidden="1" outlineLevel="1" x14ac:dyDescent="0.35">
      <c r="A138" s="162" t="str">
        <f t="shared" si="6"/>
        <v/>
      </c>
      <c r="B138" s="162" t="str">
        <f t="shared" si="7"/>
        <v/>
      </c>
      <c r="C138" s="182" t="str">
        <f t="shared" si="8"/>
        <v/>
      </c>
      <c r="D138" s="206"/>
      <c r="E138" s="206"/>
      <c r="F138" s="206"/>
      <c r="G138" s="206"/>
      <c r="H138" s="210"/>
      <c r="I138" s="206"/>
      <c r="J138" s="210"/>
      <c r="K138" s="211"/>
      <c r="L138" s="211"/>
      <c r="M138" s="211"/>
    </row>
    <row r="139" spans="1:13" hidden="1" outlineLevel="1" x14ac:dyDescent="0.35">
      <c r="A139" s="162" t="str">
        <f t="shared" si="6"/>
        <v/>
      </c>
      <c r="B139" s="162" t="str">
        <f t="shared" si="7"/>
        <v/>
      </c>
      <c r="C139" s="182" t="str">
        <f t="shared" si="8"/>
        <v/>
      </c>
      <c r="D139" s="206"/>
      <c r="E139" s="206"/>
      <c r="F139" s="206"/>
      <c r="G139" s="206"/>
      <c r="H139" s="210"/>
      <c r="I139" s="206"/>
      <c r="J139" s="210"/>
      <c r="K139" s="211"/>
      <c r="L139" s="211"/>
      <c r="M139" s="211"/>
    </row>
    <row r="140" spans="1:13" hidden="1" outlineLevel="1" x14ac:dyDescent="0.35">
      <c r="A140" s="162" t="str">
        <f t="shared" si="6"/>
        <v/>
      </c>
      <c r="B140" s="162" t="str">
        <f t="shared" si="7"/>
        <v/>
      </c>
      <c r="C140" s="182" t="str">
        <f t="shared" si="8"/>
        <v/>
      </c>
      <c r="D140" s="206"/>
      <c r="E140" s="206"/>
      <c r="F140" s="206"/>
      <c r="G140" s="206"/>
      <c r="H140" s="210"/>
      <c r="I140" s="206"/>
      <c r="J140" s="210"/>
      <c r="K140" s="211"/>
      <c r="L140" s="211"/>
      <c r="M140" s="211"/>
    </row>
    <row r="141" spans="1:13" hidden="1" outlineLevel="1" x14ac:dyDescent="0.35">
      <c r="A141" s="162" t="str">
        <f t="shared" si="6"/>
        <v/>
      </c>
      <c r="B141" s="162" t="str">
        <f t="shared" si="7"/>
        <v/>
      </c>
      <c r="C141" s="182" t="str">
        <f t="shared" si="8"/>
        <v/>
      </c>
      <c r="D141" s="206"/>
      <c r="E141" s="206"/>
      <c r="F141" s="206"/>
      <c r="G141" s="206"/>
      <c r="H141" s="210"/>
      <c r="I141" s="206"/>
      <c r="J141" s="210"/>
      <c r="K141" s="211"/>
      <c r="L141" s="211"/>
      <c r="M141" s="211"/>
    </row>
    <row r="142" spans="1:13" hidden="1" outlineLevel="1" x14ac:dyDescent="0.35">
      <c r="A142" s="162" t="str">
        <f t="shared" si="6"/>
        <v/>
      </c>
      <c r="B142" s="162" t="str">
        <f t="shared" si="7"/>
        <v/>
      </c>
      <c r="C142" s="182" t="str">
        <f t="shared" si="8"/>
        <v/>
      </c>
      <c r="D142" s="206"/>
      <c r="E142" s="206"/>
      <c r="F142" s="206"/>
      <c r="G142" s="206"/>
      <c r="H142" s="210"/>
      <c r="I142" s="206"/>
      <c r="J142" s="210"/>
      <c r="K142" s="211"/>
      <c r="L142" s="211"/>
      <c r="M142" s="211"/>
    </row>
    <row r="143" spans="1:13" hidden="1" outlineLevel="1" x14ac:dyDescent="0.35">
      <c r="A143" s="162" t="str">
        <f t="shared" si="6"/>
        <v/>
      </c>
      <c r="B143" s="162" t="str">
        <f t="shared" si="7"/>
        <v/>
      </c>
      <c r="C143" s="182" t="str">
        <f t="shared" si="8"/>
        <v/>
      </c>
      <c r="D143" s="206"/>
      <c r="E143" s="206"/>
      <c r="F143" s="206"/>
      <c r="G143" s="206"/>
      <c r="H143" s="210"/>
      <c r="I143" s="206"/>
      <c r="J143" s="210"/>
      <c r="K143" s="211"/>
      <c r="L143" s="211"/>
      <c r="M143" s="211"/>
    </row>
    <row r="144" spans="1:13" hidden="1" outlineLevel="1" x14ac:dyDescent="0.35">
      <c r="A144" s="162" t="str">
        <f t="shared" ref="A144:A207" si="9">IF(G144="","",IF(B144="",A143,B144))</f>
        <v/>
      </c>
      <c r="B144" s="162" t="str">
        <f t="shared" ref="B144:B207" si="10">TRIM(D144)</f>
        <v/>
      </c>
      <c r="C144" s="182" t="str">
        <f t="shared" si="8"/>
        <v/>
      </c>
      <c r="D144" s="206"/>
      <c r="E144" s="206"/>
      <c r="F144" s="206"/>
      <c r="G144" s="206"/>
      <c r="H144" s="210"/>
      <c r="I144" s="206"/>
      <c r="J144" s="210"/>
      <c r="K144" s="211"/>
      <c r="L144" s="211"/>
      <c r="M144" s="211"/>
    </row>
    <row r="145" spans="1:13" hidden="1" outlineLevel="1" x14ac:dyDescent="0.35">
      <c r="A145" s="162" t="str">
        <f t="shared" si="9"/>
        <v/>
      </c>
      <c r="B145" s="162" t="str">
        <f t="shared" si="10"/>
        <v/>
      </c>
      <c r="C145" s="182" t="str">
        <f t="shared" ref="C145:C148" si="11">IF(B145="","","FastLane")</f>
        <v/>
      </c>
      <c r="D145" s="206"/>
      <c r="E145" s="206"/>
      <c r="F145" s="206"/>
      <c r="G145" s="206"/>
      <c r="H145" s="210"/>
      <c r="I145" s="206"/>
      <c r="J145" s="210"/>
      <c r="K145" s="211"/>
      <c r="L145" s="211"/>
      <c r="M145" s="211"/>
    </row>
    <row r="146" spans="1:13" hidden="1" outlineLevel="1" x14ac:dyDescent="0.35">
      <c r="A146" s="162" t="str">
        <f t="shared" si="9"/>
        <v/>
      </c>
      <c r="B146" s="162" t="str">
        <f t="shared" si="10"/>
        <v/>
      </c>
      <c r="C146" s="182" t="str">
        <f t="shared" si="11"/>
        <v/>
      </c>
      <c r="D146" s="206"/>
      <c r="E146" s="206"/>
      <c r="F146" s="206"/>
      <c r="G146" s="206"/>
      <c r="H146" s="210"/>
      <c r="I146" s="206"/>
      <c r="J146" s="210"/>
      <c r="K146" s="211"/>
      <c r="L146" s="211"/>
      <c r="M146" s="211"/>
    </row>
    <row r="147" spans="1:13" hidden="1" outlineLevel="1" x14ac:dyDescent="0.35">
      <c r="A147" s="162" t="str">
        <f t="shared" si="9"/>
        <v/>
      </c>
      <c r="B147" s="162" t="str">
        <f t="shared" si="10"/>
        <v/>
      </c>
      <c r="C147" s="182" t="str">
        <f t="shared" si="11"/>
        <v/>
      </c>
      <c r="D147" s="206"/>
      <c r="E147" s="206"/>
      <c r="F147" s="206"/>
      <c r="G147" s="206"/>
      <c r="H147" s="210"/>
      <c r="I147" s="206"/>
      <c r="J147" s="210"/>
      <c r="K147" s="211"/>
      <c r="L147" s="211"/>
      <c r="M147" s="211"/>
    </row>
    <row r="148" spans="1:13" hidden="1" outlineLevel="1" x14ac:dyDescent="0.35">
      <c r="A148" s="162" t="str">
        <f t="shared" si="9"/>
        <v/>
      </c>
      <c r="B148" s="162" t="str">
        <f t="shared" si="10"/>
        <v/>
      </c>
      <c r="C148" s="182" t="str">
        <f t="shared" si="11"/>
        <v/>
      </c>
      <c r="D148" s="206"/>
      <c r="E148" s="206"/>
      <c r="F148" s="206"/>
      <c r="G148" s="206"/>
      <c r="H148" s="210"/>
      <c r="I148" s="206"/>
      <c r="J148" s="210"/>
      <c r="K148" s="211"/>
      <c r="L148" s="211"/>
      <c r="M148" s="211"/>
    </row>
    <row r="149" spans="1:13" collapsed="1" x14ac:dyDescent="0.35">
      <c r="A149" s="162" t="str">
        <f t="shared" si="9"/>
        <v/>
      </c>
      <c r="B149" s="162" t="str">
        <f t="shared" si="10"/>
        <v/>
      </c>
      <c r="D149" s="188"/>
      <c r="E149" s="188"/>
      <c r="F149" s="188"/>
      <c r="G149" s="188"/>
      <c r="H149" s="189"/>
      <c r="I149" s="188"/>
      <c r="J149" s="189"/>
      <c r="K149" s="190"/>
      <c r="L149" s="190"/>
      <c r="M149" s="190"/>
    </row>
    <row r="150" spans="1:13" x14ac:dyDescent="0.35">
      <c r="A150" s="162" t="str">
        <f t="shared" si="9"/>
        <v/>
      </c>
      <c r="B150" s="162" t="str">
        <f t="shared" si="10"/>
        <v/>
      </c>
    </row>
    <row r="151" spans="1:13" x14ac:dyDescent="0.35">
      <c r="A151" s="162" t="str">
        <f t="shared" si="9"/>
        <v/>
      </c>
      <c r="B151" s="162" t="str">
        <f t="shared" si="10"/>
        <v/>
      </c>
    </row>
    <row r="152" spans="1:13" x14ac:dyDescent="0.35">
      <c r="A152" s="162" t="str">
        <f t="shared" si="9"/>
        <v/>
      </c>
      <c r="B152" s="162" t="str">
        <f t="shared" si="10"/>
        <v/>
      </c>
    </row>
    <row r="153" spans="1:13" x14ac:dyDescent="0.35">
      <c r="A153" s="162" t="str">
        <f t="shared" si="9"/>
        <v/>
      </c>
      <c r="B153" s="162" t="str">
        <f t="shared" si="10"/>
        <v/>
      </c>
    </row>
    <row r="154" spans="1:13" x14ac:dyDescent="0.35">
      <c r="A154" s="162" t="str">
        <f t="shared" si="9"/>
        <v/>
      </c>
      <c r="B154" s="162" t="str">
        <f t="shared" si="10"/>
        <v/>
      </c>
    </row>
    <row r="155" spans="1:13" x14ac:dyDescent="0.35">
      <c r="A155" s="162" t="str">
        <f t="shared" si="9"/>
        <v/>
      </c>
      <c r="B155" s="162" t="str">
        <f t="shared" si="10"/>
        <v/>
      </c>
    </row>
    <row r="156" spans="1:13" x14ac:dyDescent="0.35">
      <c r="A156" s="162" t="str">
        <f t="shared" si="9"/>
        <v/>
      </c>
      <c r="B156" s="162" t="str">
        <f t="shared" si="10"/>
        <v/>
      </c>
    </row>
    <row r="157" spans="1:13" x14ac:dyDescent="0.35">
      <c r="A157" s="162" t="str">
        <f t="shared" si="9"/>
        <v/>
      </c>
      <c r="B157" s="162" t="str">
        <f t="shared" si="10"/>
        <v/>
      </c>
    </row>
    <row r="158" spans="1:13" x14ac:dyDescent="0.35">
      <c r="A158" s="162" t="str">
        <f t="shared" si="9"/>
        <v/>
      </c>
      <c r="B158" s="162" t="str">
        <f t="shared" si="10"/>
        <v/>
      </c>
    </row>
    <row r="159" spans="1:13" x14ac:dyDescent="0.35">
      <c r="A159" s="162" t="str">
        <f t="shared" si="9"/>
        <v/>
      </c>
      <c r="B159" s="162" t="str">
        <f t="shared" si="10"/>
        <v/>
      </c>
    </row>
    <row r="160" spans="1:13" x14ac:dyDescent="0.35">
      <c r="A160" s="162" t="str">
        <f t="shared" si="9"/>
        <v/>
      </c>
      <c r="B160" s="162" t="str">
        <f t="shared" si="10"/>
        <v/>
      </c>
    </row>
    <row r="161" spans="1:2" x14ac:dyDescent="0.35">
      <c r="A161" s="162" t="str">
        <f t="shared" si="9"/>
        <v/>
      </c>
      <c r="B161" s="162" t="str">
        <f t="shared" si="10"/>
        <v/>
      </c>
    </row>
    <row r="162" spans="1:2" x14ac:dyDescent="0.35">
      <c r="A162" s="162" t="str">
        <f t="shared" si="9"/>
        <v/>
      </c>
      <c r="B162" s="162" t="str">
        <f t="shared" si="10"/>
        <v/>
      </c>
    </row>
    <row r="163" spans="1:2" x14ac:dyDescent="0.35">
      <c r="A163" s="162" t="str">
        <f t="shared" si="9"/>
        <v/>
      </c>
      <c r="B163" s="162" t="str">
        <f t="shared" si="10"/>
        <v/>
      </c>
    </row>
    <row r="164" spans="1:2" x14ac:dyDescent="0.35">
      <c r="A164" s="162" t="str">
        <f t="shared" si="9"/>
        <v/>
      </c>
      <c r="B164" s="162" t="str">
        <f t="shared" si="10"/>
        <v/>
      </c>
    </row>
    <row r="165" spans="1:2" x14ac:dyDescent="0.35">
      <c r="A165" s="162" t="str">
        <f t="shared" si="9"/>
        <v/>
      </c>
      <c r="B165" s="162" t="str">
        <f t="shared" si="10"/>
        <v/>
      </c>
    </row>
    <row r="166" spans="1:2" x14ac:dyDescent="0.35">
      <c r="A166" s="162" t="str">
        <f t="shared" si="9"/>
        <v/>
      </c>
      <c r="B166" s="162" t="str">
        <f t="shared" si="10"/>
        <v/>
      </c>
    </row>
    <row r="167" spans="1:2" x14ac:dyDescent="0.35">
      <c r="A167" s="162" t="str">
        <f t="shared" si="9"/>
        <v/>
      </c>
      <c r="B167" s="162" t="str">
        <f t="shared" si="10"/>
        <v/>
      </c>
    </row>
    <row r="168" spans="1:2" x14ac:dyDescent="0.35">
      <c r="A168" s="162" t="str">
        <f t="shared" si="9"/>
        <v/>
      </c>
      <c r="B168" s="162" t="str">
        <f t="shared" si="10"/>
        <v/>
      </c>
    </row>
    <row r="169" spans="1:2" x14ac:dyDescent="0.35">
      <c r="A169" s="162" t="str">
        <f t="shared" si="9"/>
        <v/>
      </c>
      <c r="B169" s="162" t="str">
        <f t="shared" si="10"/>
        <v/>
      </c>
    </row>
    <row r="170" spans="1:2" x14ac:dyDescent="0.35">
      <c r="A170" s="162" t="str">
        <f t="shared" si="9"/>
        <v/>
      </c>
      <c r="B170" s="162" t="str">
        <f t="shared" si="10"/>
        <v/>
      </c>
    </row>
    <row r="171" spans="1:2" x14ac:dyDescent="0.35">
      <c r="A171" s="162" t="str">
        <f t="shared" si="9"/>
        <v/>
      </c>
      <c r="B171" s="162" t="str">
        <f t="shared" si="10"/>
        <v/>
      </c>
    </row>
    <row r="172" spans="1:2" x14ac:dyDescent="0.35">
      <c r="A172" s="162" t="str">
        <f t="shared" si="9"/>
        <v/>
      </c>
      <c r="B172" s="162" t="str">
        <f t="shared" si="10"/>
        <v/>
      </c>
    </row>
    <row r="173" spans="1:2" x14ac:dyDescent="0.35">
      <c r="A173" s="162" t="str">
        <f t="shared" si="9"/>
        <v/>
      </c>
      <c r="B173" s="162" t="str">
        <f t="shared" si="10"/>
        <v/>
      </c>
    </row>
    <row r="174" spans="1:2" x14ac:dyDescent="0.35">
      <c r="A174" s="162" t="str">
        <f t="shared" si="9"/>
        <v/>
      </c>
      <c r="B174" s="162" t="str">
        <f t="shared" si="10"/>
        <v/>
      </c>
    </row>
    <row r="175" spans="1:2" x14ac:dyDescent="0.35">
      <c r="A175" s="162" t="str">
        <f t="shared" si="9"/>
        <v/>
      </c>
      <c r="B175" s="162" t="str">
        <f t="shared" si="10"/>
        <v/>
      </c>
    </row>
    <row r="176" spans="1:2" x14ac:dyDescent="0.35">
      <c r="A176" s="162" t="str">
        <f t="shared" si="9"/>
        <v/>
      </c>
      <c r="B176" s="162" t="str">
        <f t="shared" si="10"/>
        <v/>
      </c>
    </row>
    <row r="177" spans="1:2" x14ac:dyDescent="0.35">
      <c r="A177" s="162" t="str">
        <f t="shared" si="9"/>
        <v/>
      </c>
      <c r="B177" s="162" t="str">
        <f t="shared" si="10"/>
        <v/>
      </c>
    </row>
    <row r="178" spans="1:2" x14ac:dyDescent="0.35">
      <c r="A178" s="162" t="str">
        <f t="shared" si="9"/>
        <v/>
      </c>
      <c r="B178" s="162" t="str">
        <f t="shared" si="10"/>
        <v/>
      </c>
    </row>
    <row r="179" spans="1:2" x14ac:dyDescent="0.35">
      <c r="A179" s="162" t="str">
        <f t="shared" si="9"/>
        <v/>
      </c>
      <c r="B179" s="162" t="str">
        <f t="shared" si="10"/>
        <v/>
      </c>
    </row>
    <row r="180" spans="1:2" x14ac:dyDescent="0.35">
      <c r="A180" s="162" t="str">
        <f t="shared" si="9"/>
        <v/>
      </c>
      <c r="B180" s="162" t="str">
        <f t="shared" si="10"/>
        <v/>
      </c>
    </row>
    <row r="181" spans="1:2" x14ac:dyDescent="0.35">
      <c r="A181" s="162" t="str">
        <f t="shared" si="9"/>
        <v/>
      </c>
      <c r="B181" s="162" t="str">
        <f t="shared" si="10"/>
        <v/>
      </c>
    </row>
    <row r="182" spans="1:2" x14ac:dyDescent="0.35">
      <c r="A182" s="162" t="str">
        <f t="shared" si="9"/>
        <v/>
      </c>
      <c r="B182" s="162" t="str">
        <f t="shared" si="10"/>
        <v/>
      </c>
    </row>
    <row r="183" spans="1:2" x14ac:dyDescent="0.35">
      <c r="A183" s="162" t="str">
        <f t="shared" si="9"/>
        <v/>
      </c>
      <c r="B183" s="162" t="str">
        <f t="shared" si="10"/>
        <v/>
      </c>
    </row>
    <row r="184" spans="1:2" x14ac:dyDescent="0.35">
      <c r="A184" s="162" t="str">
        <f t="shared" si="9"/>
        <v/>
      </c>
      <c r="B184" s="162" t="str">
        <f t="shared" si="10"/>
        <v/>
      </c>
    </row>
    <row r="185" spans="1:2" x14ac:dyDescent="0.35">
      <c r="A185" s="162" t="str">
        <f t="shared" si="9"/>
        <v/>
      </c>
      <c r="B185" s="162" t="str">
        <f t="shared" si="10"/>
        <v/>
      </c>
    </row>
    <row r="186" spans="1:2" x14ac:dyDescent="0.35">
      <c r="A186" s="162" t="str">
        <f t="shared" si="9"/>
        <v/>
      </c>
      <c r="B186" s="162" t="str">
        <f t="shared" si="10"/>
        <v/>
      </c>
    </row>
    <row r="187" spans="1:2" x14ac:dyDescent="0.35">
      <c r="A187" s="162" t="str">
        <f t="shared" si="9"/>
        <v/>
      </c>
      <c r="B187" s="162" t="str">
        <f t="shared" si="10"/>
        <v/>
      </c>
    </row>
    <row r="188" spans="1:2" x14ac:dyDescent="0.35">
      <c r="A188" s="162" t="str">
        <f t="shared" si="9"/>
        <v/>
      </c>
      <c r="B188" s="162" t="str">
        <f t="shared" si="10"/>
        <v/>
      </c>
    </row>
    <row r="189" spans="1:2" x14ac:dyDescent="0.35">
      <c r="A189" s="162" t="str">
        <f t="shared" si="9"/>
        <v/>
      </c>
      <c r="B189" s="162" t="str">
        <f t="shared" si="10"/>
        <v/>
      </c>
    </row>
    <row r="190" spans="1:2" x14ac:dyDescent="0.35">
      <c r="A190" s="162" t="str">
        <f t="shared" si="9"/>
        <v/>
      </c>
      <c r="B190" s="162" t="str">
        <f t="shared" si="10"/>
        <v/>
      </c>
    </row>
    <row r="191" spans="1:2" x14ac:dyDescent="0.35">
      <c r="A191" s="162" t="str">
        <f t="shared" si="9"/>
        <v/>
      </c>
      <c r="B191" s="162" t="str">
        <f t="shared" si="10"/>
        <v/>
      </c>
    </row>
    <row r="192" spans="1:2" x14ac:dyDescent="0.35">
      <c r="A192" s="162" t="str">
        <f t="shared" si="9"/>
        <v/>
      </c>
      <c r="B192" s="162" t="str">
        <f t="shared" si="10"/>
        <v/>
      </c>
    </row>
    <row r="193" spans="1:2" x14ac:dyDescent="0.35">
      <c r="A193" s="162" t="str">
        <f t="shared" si="9"/>
        <v/>
      </c>
      <c r="B193" s="162" t="str">
        <f t="shared" si="10"/>
        <v/>
      </c>
    </row>
    <row r="194" spans="1:2" x14ac:dyDescent="0.35">
      <c r="A194" s="162" t="str">
        <f t="shared" si="9"/>
        <v/>
      </c>
      <c r="B194" s="162" t="str">
        <f t="shared" si="10"/>
        <v/>
      </c>
    </row>
    <row r="195" spans="1:2" x14ac:dyDescent="0.35">
      <c r="A195" s="162" t="str">
        <f t="shared" si="9"/>
        <v/>
      </c>
      <c r="B195" s="162" t="str">
        <f t="shared" si="10"/>
        <v/>
      </c>
    </row>
    <row r="196" spans="1:2" x14ac:dyDescent="0.35">
      <c r="A196" s="162" t="str">
        <f t="shared" si="9"/>
        <v/>
      </c>
      <c r="B196" s="162" t="str">
        <f t="shared" si="10"/>
        <v/>
      </c>
    </row>
    <row r="197" spans="1:2" x14ac:dyDescent="0.35">
      <c r="A197" s="162" t="str">
        <f t="shared" si="9"/>
        <v/>
      </c>
      <c r="B197" s="162" t="str">
        <f t="shared" si="10"/>
        <v/>
      </c>
    </row>
    <row r="198" spans="1:2" x14ac:dyDescent="0.35">
      <c r="A198" s="162" t="str">
        <f t="shared" si="9"/>
        <v/>
      </c>
      <c r="B198" s="162" t="str">
        <f t="shared" si="10"/>
        <v/>
      </c>
    </row>
    <row r="199" spans="1:2" x14ac:dyDescent="0.35">
      <c r="A199" s="162" t="str">
        <f t="shared" si="9"/>
        <v/>
      </c>
      <c r="B199" s="162" t="str">
        <f t="shared" si="10"/>
        <v/>
      </c>
    </row>
    <row r="200" spans="1:2" x14ac:dyDescent="0.35">
      <c r="A200" s="162" t="str">
        <f t="shared" si="9"/>
        <v/>
      </c>
      <c r="B200" s="162" t="str">
        <f t="shared" si="10"/>
        <v/>
      </c>
    </row>
    <row r="201" spans="1:2" x14ac:dyDescent="0.35">
      <c r="A201" s="162" t="str">
        <f t="shared" si="9"/>
        <v/>
      </c>
      <c r="B201" s="162" t="str">
        <f t="shared" si="10"/>
        <v/>
      </c>
    </row>
    <row r="202" spans="1:2" x14ac:dyDescent="0.35">
      <c r="A202" s="162" t="str">
        <f t="shared" si="9"/>
        <v/>
      </c>
      <c r="B202" s="162" t="str">
        <f t="shared" si="10"/>
        <v/>
      </c>
    </row>
    <row r="203" spans="1:2" x14ac:dyDescent="0.35">
      <c r="A203" s="162" t="str">
        <f t="shared" si="9"/>
        <v/>
      </c>
      <c r="B203" s="162" t="str">
        <f t="shared" si="10"/>
        <v/>
      </c>
    </row>
    <row r="204" spans="1:2" x14ac:dyDescent="0.35">
      <c r="A204" s="162" t="str">
        <f t="shared" si="9"/>
        <v/>
      </c>
      <c r="B204" s="162" t="str">
        <f t="shared" si="10"/>
        <v/>
      </c>
    </row>
    <row r="205" spans="1:2" x14ac:dyDescent="0.35">
      <c r="A205" s="162" t="str">
        <f t="shared" si="9"/>
        <v/>
      </c>
      <c r="B205" s="162" t="str">
        <f t="shared" si="10"/>
        <v/>
      </c>
    </row>
    <row r="206" spans="1:2" x14ac:dyDescent="0.35">
      <c r="A206" s="162" t="str">
        <f t="shared" si="9"/>
        <v/>
      </c>
      <c r="B206" s="162" t="str">
        <f t="shared" si="10"/>
        <v/>
      </c>
    </row>
    <row r="207" spans="1:2" x14ac:dyDescent="0.35">
      <c r="A207" s="162" t="str">
        <f t="shared" si="9"/>
        <v/>
      </c>
      <c r="B207" s="162" t="str">
        <f t="shared" si="10"/>
        <v/>
      </c>
    </row>
    <row r="208" spans="1:2" x14ac:dyDescent="0.35">
      <c r="A208" s="162" t="str">
        <f t="shared" ref="A208:A247" si="12">IF(G208="","",IF(B208="",A207,B208))</f>
        <v/>
      </c>
      <c r="B208" s="162" t="str">
        <f t="shared" ref="B208:B247" si="13">TRIM(D208)</f>
        <v/>
      </c>
    </row>
    <row r="209" spans="1:2" x14ac:dyDescent="0.35">
      <c r="A209" s="162" t="str">
        <f t="shared" si="12"/>
        <v/>
      </c>
      <c r="B209" s="162" t="str">
        <f t="shared" si="13"/>
        <v/>
      </c>
    </row>
    <row r="210" spans="1:2" x14ac:dyDescent="0.35">
      <c r="A210" s="162" t="str">
        <f t="shared" si="12"/>
        <v/>
      </c>
      <c r="B210" s="162" t="str">
        <f t="shared" si="13"/>
        <v/>
      </c>
    </row>
    <row r="211" spans="1:2" x14ac:dyDescent="0.35">
      <c r="A211" s="162" t="str">
        <f t="shared" si="12"/>
        <v/>
      </c>
      <c r="B211" s="162" t="str">
        <f t="shared" si="13"/>
        <v/>
      </c>
    </row>
    <row r="212" spans="1:2" x14ac:dyDescent="0.35">
      <c r="A212" s="162" t="str">
        <f t="shared" si="12"/>
        <v/>
      </c>
      <c r="B212" s="162" t="str">
        <f t="shared" si="13"/>
        <v/>
      </c>
    </row>
    <row r="213" spans="1:2" x14ac:dyDescent="0.35">
      <c r="A213" s="162" t="str">
        <f t="shared" si="12"/>
        <v/>
      </c>
      <c r="B213" s="162" t="str">
        <f t="shared" si="13"/>
        <v/>
      </c>
    </row>
    <row r="214" spans="1:2" x14ac:dyDescent="0.35">
      <c r="A214" s="162" t="str">
        <f t="shared" si="12"/>
        <v/>
      </c>
      <c r="B214" s="162" t="str">
        <f t="shared" si="13"/>
        <v/>
      </c>
    </row>
    <row r="215" spans="1:2" x14ac:dyDescent="0.35">
      <c r="A215" s="162" t="str">
        <f t="shared" si="12"/>
        <v/>
      </c>
      <c r="B215" s="162" t="str">
        <f t="shared" si="13"/>
        <v/>
      </c>
    </row>
    <row r="216" spans="1:2" x14ac:dyDescent="0.35">
      <c r="A216" s="162" t="str">
        <f t="shared" si="12"/>
        <v/>
      </c>
      <c r="B216" s="162" t="str">
        <f t="shared" si="13"/>
        <v/>
      </c>
    </row>
    <row r="217" spans="1:2" x14ac:dyDescent="0.35">
      <c r="A217" s="162" t="str">
        <f t="shared" si="12"/>
        <v/>
      </c>
      <c r="B217" s="162" t="str">
        <f t="shared" si="13"/>
        <v/>
      </c>
    </row>
    <row r="218" spans="1:2" x14ac:dyDescent="0.35">
      <c r="A218" s="162" t="str">
        <f t="shared" si="12"/>
        <v/>
      </c>
      <c r="B218" s="162" t="str">
        <f t="shared" si="13"/>
        <v/>
      </c>
    </row>
    <row r="219" spans="1:2" x14ac:dyDescent="0.35">
      <c r="A219" s="162" t="str">
        <f t="shared" si="12"/>
        <v/>
      </c>
      <c r="B219" s="162" t="str">
        <f t="shared" si="13"/>
        <v/>
      </c>
    </row>
    <row r="220" spans="1:2" x14ac:dyDescent="0.35">
      <c r="A220" s="162" t="str">
        <f t="shared" si="12"/>
        <v/>
      </c>
      <c r="B220" s="162" t="str">
        <f t="shared" si="13"/>
        <v/>
      </c>
    </row>
    <row r="221" spans="1:2" x14ac:dyDescent="0.35">
      <c r="A221" s="162" t="str">
        <f t="shared" si="12"/>
        <v/>
      </c>
      <c r="B221" s="162" t="str">
        <f t="shared" si="13"/>
        <v/>
      </c>
    </row>
    <row r="222" spans="1:2" x14ac:dyDescent="0.35">
      <c r="A222" s="162" t="str">
        <f t="shared" si="12"/>
        <v/>
      </c>
      <c r="B222" s="162" t="str">
        <f t="shared" si="13"/>
        <v/>
      </c>
    </row>
    <row r="223" spans="1:2" x14ac:dyDescent="0.35">
      <c r="A223" s="162" t="str">
        <f t="shared" si="12"/>
        <v/>
      </c>
      <c r="B223" s="162" t="str">
        <f t="shared" si="13"/>
        <v/>
      </c>
    </row>
    <row r="224" spans="1:2" x14ac:dyDescent="0.35">
      <c r="A224" s="162" t="str">
        <f t="shared" si="12"/>
        <v/>
      </c>
      <c r="B224" s="162" t="str">
        <f t="shared" si="13"/>
        <v/>
      </c>
    </row>
    <row r="225" spans="1:2" x14ac:dyDescent="0.35">
      <c r="A225" s="162" t="str">
        <f t="shared" si="12"/>
        <v/>
      </c>
      <c r="B225" s="162" t="str">
        <f t="shared" si="13"/>
        <v/>
      </c>
    </row>
    <row r="226" spans="1:2" x14ac:dyDescent="0.35">
      <c r="A226" s="162" t="str">
        <f t="shared" si="12"/>
        <v/>
      </c>
      <c r="B226" s="162" t="str">
        <f t="shared" si="13"/>
        <v/>
      </c>
    </row>
    <row r="227" spans="1:2" x14ac:dyDescent="0.35">
      <c r="A227" s="162" t="str">
        <f t="shared" si="12"/>
        <v/>
      </c>
      <c r="B227" s="162" t="str">
        <f t="shared" si="13"/>
        <v/>
      </c>
    </row>
    <row r="228" spans="1:2" x14ac:dyDescent="0.35">
      <c r="A228" s="162" t="str">
        <f t="shared" si="12"/>
        <v/>
      </c>
      <c r="B228" s="162" t="str">
        <f t="shared" si="13"/>
        <v/>
      </c>
    </row>
    <row r="229" spans="1:2" x14ac:dyDescent="0.35">
      <c r="A229" s="162" t="str">
        <f t="shared" si="12"/>
        <v/>
      </c>
      <c r="B229" s="162" t="str">
        <f t="shared" si="13"/>
        <v/>
      </c>
    </row>
    <row r="230" spans="1:2" x14ac:dyDescent="0.35">
      <c r="A230" s="162" t="str">
        <f t="shared" si="12"/>
        <v/>
      </c>
      <c r="B230" s="162" t="str">
        <f t="shared" si="13"/>
        <v/>
      </c>
    </row>
    <row r="231" spans="1:2" x14ac:dyDescent="0.35">
      <c r="A231" s="162" t="str">
        <f t="shared" si="12"/>
        <v/>
      </c>
      <c r="B231" s="162" t="str">
        <f t="shared" si="13"/>
        <v/>
      </c>
    </row>
    <row r="232" spans="1:2" x14ac:dyDescent="0.35">
      <c r="A232" s="162" t="str">
        <f t="shared" si="12"/>
        <v/>
      </c>
      <c r="B232" s="162" t="str">
        <f t="shared" si="13"/>
        <v/>
      </c>
    </row>
    <row r="233" spans="1:2" x14ac:dyDescent="0.35">
      <c r="A233" s="162" t="str">
        <f t="shared" si="12"/>
        <v/>
      </c>
      <c r="B233" s="162" t="str">
        <f t="shared" si="13"/>
        <v/>
      </c>
    </row>
    <row r="234" spans="1:2" x14ac:dyDescent="0.35">
      <c r="A234" s="162" t="str">
        <f t="shared" si="12"/>
        <v/>
      </c>
      <c r="B234" s="162" t="str">
        <f t="shared" si="13"/>
        <v/>
      </c>
    </row>
    <row r="235" spans="1:2" x14ac:dyDescent="0.35">
      <c r="A235" s="162" t="str">
        <f t="shared" si="12"/>
        <v/>
      </c>
      <c r="B235" s="162" t="str">
        <f t="shared" si="13"/>
        <v/>
      </c>
    </row>
    <row r="236" spans="1:2" x14ac:dyDescent="0.35">
      <c r="A236" s="162" t="str">
        <f t="shared" si="12"/>
        <v/>
      </c>
      <c r="B236" s="162" t="str">
        <f t="shared" si="13"/>
        <v/>
      </c>
    </row>
    <row r="237" spans="1:2" x14ac:dyDescent="0.35">
      <c r="A237" s="162" t="str">
        <f t="shared" si="12"/>
        <v/>
      </c>
      <c r="B237" s="162" t="str">
        <f t="shared" si="13"/>
        <v/>
      </c>
    </row>
    <row r="238" spans="1:2" x14ac:dyDescent="0.35">
      <c r="A238" s="162" t="str">
        <f t="shared" si="12"/>
        <v/>
      </c>
      <c r="B238" s="162" t="str">
        <f t="shared" si="13"/>
        <v/>
      </c>
    </row>
    <row r="239" spans="1:2" x14ac:dyDescent="0.35">
      <c r="A239" s="162" t="str">
        <f t="shared" si="12"/>
        <v/>
      </c>
      <c r="B239" s="162" t="str">
        <f t="shared" si="13"/>
        <v/>
      </c>
    </row>
    <row r="240" spans="1:2" x14ac:dyDescent="0.35">
      <c r="A240" s="162" t="str">
        <f t="shared" si="12"/>
        <v/>
      </c>
      <c r="B240" s="162" t="str">
        <f t="shared" si="13"/>
        <v/>
      </c>
    </row>
    <row r="241" spans="1:2" x14ac:dyDescent="0.35">
      <c r="A241" s="162" t="str">
        <f t="shared" si="12"/>
        <v/>
      </c>
      <c r="B241" s="162" t="str">
        <f t="shared" si="13"/>
        <v/>
      </c>
    </row>
    <row r="242" spans="1:2" x14ac:dyDescent="0.35">
      <c r="A242" s="162" t="str">
        <f t="shared" si="12"/>
        <v/>
      </c>
      <c r="B242" s="162" t="str">
        <f t="shared" si="13"/>
        <v/>
      </c>
    </row>
    <row r="243" spans="1:2" x14ac:dyDescent="0.35">
      <c r="A243" s="162" t="str">
        <f t="shared" si="12"/>
        <v/>
      </c>
      <c r="B243" s="162" t="str">
        <f t="shared" si="13"/>
        <v/>
      </c>
    </row>
    <row r="244" spans="1:2" x14ac:dyDescent="0.35">
      <c r="A244" s="162" t="str">
        <f t="shared" si="12"/>
        <v/>
      </c>
      <c r="B244" s="162" t="str">
        <f t="shared" si="13"/>
        <v/>
      </c>
    </row>
    <row r="245" spans="1:2" x14ac:dyDescent="0.35">
      <c r="A245" s="162" t="str">
        <f t="shared" si="12"/>
        <v/>
      </c>
      <c r="B245" s="162" t="str">
        <f t="shared" si="13"/>
        <v/>
      </c>
    </row>
    <row r="246" spans="1:2" x14ac:dyDescent="0.35">
      <c r="A246" s="162" t="str">
        <f t="shared" si="12"/>
        <v/>
      </c>
      <c r="B246" s="162" t="str">
        <f t="shared" si="13"/>
        <v/>
      </c>
    </row>
    <row r="247" spans="1:2" x14ac:dyDescent="0.35">
      <c r="A247" s="162" t="str">
        <f t="shared" si="12"/>
        <v/>
      </c>
      <c r="B247" s="162" t="str">
        <f t="shared" si="13"/>
        <v/>
      </c>
    </row>
    <row r="248" spans="1:2" x14ac:dyDescent="0.35">
      <c r="A248" s="162" t="str">
        <f t="shared" ref="A248:A262" si="14">IF(G248="","",IF(B248="",A247,B248))</f>
        <v/>
      </c>
      <c r="B248" s="162" t="str">
        <f t="shared" ref="B248:B262" si="15">TRIM(D248)</f>
        <v/>
      </c>
    </row>
    <row r="249" spans="1:2" x14ac:dyDescent="0.35">
      <c r="A249" s="162" t="str">
        <f t="shared" si="14"/>
        <v/>
      </c>
      <c r="B249" s="162" t="str">
        <f t="shared" si="15"/>
        <v/>
      </c>
    </row>
    <row r="250" spans="1:2" x14ac:dyDescent="0.35">
      <c r="A250" s="162" t="str">
        <f t="shared" si="14"/>
        <v/>
      </c>
      <c r="B250" s="162" t="str">
        <f t="shared" si="15"/>
        <v/>
      </c>
    </row>
    <row r="251" spans="1:2" x14ac:dyDescent="0.35">
      <c r="A251" s="162" t="str">
        <f t="shared" si="14"/>
        <v/>
      </c>
      <c r="B251" s="162" t="str">
        <f t="shared" si="15"/>
        <v/>
      </c>
    </row>
    <row r="252" spans="1:2" x14ac:dyDescent="0.35">
      <c r="A252" s="162" t="str">
        <f t="shared" si="14"/>
        <v/>
      </c>
      <c r="B252" s="162" t="str">
        <f t="shared" si="15"/>
        <v/>
      </c>
    </row>
    <row r="253" spans="1:2" x14ac:dyDescent="0.35">
      <c r="A253" s="162" t="str">
        <f t="shared" si="14"/>
        <v/>
      </c>
      <c r="B253" s="162" t="str">
        <f t="shared" si="15"/>
        <v/>
      </c>
    </row>
    <row r="254" spans="1:2" x14ac:dyDescent="0.35">
      <c r="A254" s="162" t="str">
        <f t="shared" si="14"/>
        <v/>
      </c>
      <c r="B254" s="162" t="str">
        <f t="shared" si="15"/>
        <v/>
      </c>
    </row>
    <row r="255" spans="1:2" x14ac:dyDescent="0.35">
      <c r="A255" s="162" t="str">
        <f t="shared" si="14"/>
        <v/>
      </c>
      <c r="B255" s="162" t="str">
        <f t="shared" si="15"/>
        <v/>
      </c>
    </row>
    <row r="256" spans="1:2" x14ac:dyDescent="0.35">
      <c r="A256" s="162" t="str">
        <f t="shared" si="14"/>
        <v/>
      </c>
      <c r="B256" s="162" t="str">
        <f t="shared" si="15"/>
        <v/>
      </c>
    </row>
    <row r="257" spans="1:2" x14ac:dyDescent="0.35">
      <c r="A257" s="162" t="str">
        <f t="shared" si="14"/>
        <v/>
      </c>
      <c r="B257" s="162" t="str">
        <f t="shared" si="15"/>
        <v/>
      </c>
    </row>
    <row r="258" spans="1:2" x14ac:dyDescent="0.35">
      <c r="A258" s="162" t="str">
        <f t="shared" si="14"/>
        <v/>
      </c>
      <c r="B258" s="162" t="str">
        <f t="shared" si="15"/>
        <v/>
      </c>
    </row>
    <row r="259" spans="1:2" x14ac:dyDescent="0.35">
      <c r="A259" s="162" t="str">
        <f t="shared" si="14"/>
        <v/>
      </c>
      <c r="B259" s="162" t="str">
        <f t="shared" si="15"/>
        <v/>
      </c>
    </row>
    <row r="260" spans="1:2" x14ac:dyDescent="0.35">
      <c r="A260" s="162" t="str">
        <f t="shared" si="14"/>
        <v/>
      </c>
      <c r="B260" s="162" t="str">
        <f t="shared" si="15"/>
        <v/>
      </c>
    </row>
    <row r="261" spans="1:2" x14ac:dyDescent="0.35">
      <c r="A261" s="162" t="str">
        <f t="shared" si="14"/>
        <v/>
      </c>
      <c r="B261" s="162" t="str">
        <f t="shared" si="15"/>
        <v/>
      </c>
    </row>
    <row r="262" spans="1:2" x14ac:dyDescent="0.35">
      <c r="A262" s="162" t="str">
        <f t="shared" si="14"/>
        <v/>
      </c>
      <c r="B262" s="162" t="str">
        <f t="shared" si="15"/>
        <v/>
      </c>
    </row>
    <row r="263" spans="1:2" x14ac:dyDescent="0.35">
      <c r="A263" s="162" t="str">
        <f t="shared" ref="A263:A326" si="16">IF(G263="","",IF(B263="",A262,B263))</f>
        <v/>
      </c>
      <c r="B263" s="162" t="str">
        <f t="shared" ref="B263:B326" si="17">TRIM(D263)</f>
        <v/>
      </c>
    </row>
    <row r="264" spans="1:2" x14ac:dyDescent="0.35">
      <c r="A264" s="162" t="str">
        <f t="shared" si="16"/>
        <v/>
      </c>
      <c r="B264" s="162" t="str">
        <f t="shared" si="17"/>
        <v/>
      </c>
    </row>
    <row r="265" spans="1:2" x14ac:dyDescent="0.35">
      <c r="A265" s="162" t="str">
        <f t="shared" si="16"/>
        <v/>
      </c>
      <c r="B265" s="162" t="str">
        <f t="shared" si="17"/>
        <v/>
      </c>
    </row>
    <row r="266" spans="1:2" x14ac:dyDescent="0.35">
      <c r="A266" s="162" t="str">
        <f t="shared" si="16"/>
        <v/>
      </c>
      <c r="B266" s="162" t="str">
        <f t="shared" si="17"/>
        <v/>
      </c>
    </row>
    <row r="267" spans="1:2" x14ac:dyDescent="0.35">
      <c r="A267" s="162" t="str">
        <f t="shared" si="16"/>
        <v/>
      </c>
      <c r="B267" s="162" t="str">
        <f t="shared" si="17"/>
        <v/>
      </c>
    </row>
    <row r="268" spans="1:2" x14ac:dyDescent="0.35">
      <c r="A268" s="162" t="str">
        <f t="shared" si="16"/>
        <v/>
      </c>
      <c r="B268" s="162" t="str">
        <f t="shared" si="17"/>
        <v/>
      </c>
    </row>
    <row r="269" spans="1:2" x14ac:dyDescent="0.35">
      <c r="A269" s="162" t="str">
        <f t="shared" si="16"/>
        <v/>
      </c>
      <c r="B269" s="162" t="str">
        <f t="shared" si="17"/>
        <v/>
      </c>
    </row>
    <row r="270" spans="1:2" x14ac:dyDescent="0.35">
      <c r="A270" s="162" t="str">
        <f t="shared" si="16"/>
        <v/>
      </c>
      <c r="B270" s="162" t="str">
        <f t="shared" si="17"/>
        <v/>
      </c>
    </row>
    <row r="271" spans="1:2" x14ac:dyDescent="0.35">
      <c r="A271" s="162" t="str">
        <f t="shared" si="16"/>
        <v/>
      </c>
      <c r="B271" s="162" t="str">
        <f t="shared" si="17"/>
        <v/>
      </c>
    </row>
    <row r="272" spans="1:2" x14ac:dyDescent="0.35">
      <c r="A272" s="162" t="str">
        <f t="shared" si="16"/>
        <v/>
      </c>
      <c r="B272" s="162" t="str">
        <f t="shared" si="17"/>
        <v/>
      </c>
    </row>
    <row r="273" spans="1:2" x14ac:dyDescent="0.35">
      <c r="A273" s="162" t="str">
        <f t="shared" si="16"/>
        <v/>
      </c>
      <c r="B273" s="162" t="str">
        <f t="shared" si="17"/>
        <v/>
      </c>
    </row>
    <row r="274" spans="1:2" x14ac:dyDescent="0.35">
      <c r="A274" s="162" t="str">
        <f t="shared" si="16"/>
        <v/>
      </c>
      <c r="B274" s="162" t="str">
        <f t="shared" si="17"/>
        <v/>
      </c>
    </row>
    <row r="275" spans="1:2" x14ac:dyDescent="0.35">
      <c r="A275" s="162" t="str">
        <f t="shared" si="16"/>
        <v/>
      </c>
      <c r="B275" s="162" t="str">
        <f t="shared" si="17"/>
        <v/>
      </c>
    </row>
    <row r="276" spans="1:2" x14ac:dyDescent="0.35">
      <c r="A276" s="162" t="str">
        <f t="shared" si="16"/>
        <v/>
      </c>
      <c r="B276" s="162" t="str">
        <f t="shared" si="17"/>
        <v/>
      </c>
    </row>
    <row r="277" spans="1:2" x14ac:dyDescent="0.35">
      <c r="A277" s="162" t="str">
        <f t="shared" si="16"/>
        <v/>
      </c>
      <c r="B277" s="162" t="str">
        <f t="shared" si="17"/>
        <v/>
      </c>
    </row>
    <row r="278" spans="1:2" x14ac:dyDescent="0.35">
      <c r="A278" s="162" t="str">
        <f t="shared" si="16"/>
        <v/>
      </c>
      <c r="B278" s="162" t="str">
        <f t="shared" si="17"/>
        <v/>
      </c>
    </row>
    <row r="279" spans="1:2" x14ac:dyDescent="0.35">
      <c r="A279" s="162" t="str">
        <f t="shared" si="16"/>
        <v/>
      </c>
      <c r="B279" s="162" t="str">
        <f t="shared" si="17"/>
        <v/>
      </c>
    </row>
    <row r="280" spans="1:2" x14ac:dyDescent="0.35">
      <c r="A280" s="162" t="str">
        <f t="shared" si="16"/>
        <v/>
      </c>
      <c r="B280" s="162" t="str">
        <f t="shared" si="17"/>
        <v/>
      </c>
    </row>
    <row r="281" spans="1:2" x14ac:dyDescent="0.35">
      <c r="A281" s="162" t="str">
        <f t="shared" si="16"/>
        <v/>
      </c>
      <c r="B281" s="162" t="str">
        <f t="shared" si="17"/>
        <v/>
      </c>
    </row>
    <row r="282" spans="1:2" x14ac:dyDescent="0.35">
      <c r="A282" s="162" t="str">
        <f t="shared" si="16"/>
        <v/>
      </c>
      <c r="B282" s="162" t="str">
        <f t="shared" si="17"/>
        <v/>
      </c>
    </row>
    <row r="283" spans="1:2" x14ac:dyDescent="0.35">
      <c r="A283" s="162" t="str">
        <f t="shared" si="16"/>
        <v/>
      </c>
      <c r="B283" s="162" t="str">
        <f t="shared" si="17"/>
        <v/>
      </c>
    </row>
    <row r="284" spans="1:2" x14ac:dyDescent="0.35">
      <c r="A284" s="162" t="str">
        <f t="shared" si="16"/>
        <v/>
      </c>
      <c r="B284" s="162" t="str">
        <f t="shared" si="17"/>
        <v/>
      </c>
    </row>
    <row r="285" spans="1:2" x14ac:dyDescent="0.35">
      <c r="A285" s="162" t="str">
        <f t="shared" si="16"/>
        <v/>
      </c>
      <c r="B285" s="162" t="str">
        <f t="shared" si="17"/>
        <v/>
      </c>
    </row>
    <row r="286" spans="1:2" x14ac:dyDescent="0.35">
      <c r="A286" s="162" t="str">
        <f t="shared" si="16"/>
        <v/>
      </c>
      <c r="B286" s="162" t="str">
        <f t="shared" si="17"/>
        <v/>
      </c>
    </row>
    <row r="287" spans="1:2" x14ac:dyDescent="0.35">
      <c r="A287" s="162" t="str">
        <f t="shared" si="16"/>
        <v/>
      </c>
      <c r="B287" s="162" t="str">
        <f t="shared" si="17"/>
        <v/>
      </c>
    </row>
    <row r="288" spans="1:2" x14ac:dyDescent="0.35">
      <c r="A288" s="162" t="str">
        <f t="shared" si="16"/>
        <v/>
      </c>
      <c r="B288" s="162" t="str">
        <f t="shared" si="17"/>
        <v/>
      </c>
    </row>
    <row r="289" spans="1:2" x14ac:dyDescent="0.35">
      <c r="A289" s="162" t="str">
        <f t="shared" si="16"/>
        <v/>
      </c>
      <c r="B289" s="162" t="str">
        <f t="shared" si="17"/>
        <v/>
      </c>
    </row>
    <row r="290" spans="1:2" x14ac:dyDescent="0.35">
      <c r="A290" s="162" t="str">
        <f t="shared" si="16"/>
        <v/>
      </c>
      <c r="B290" s="162" t="str">
        <f t="shared" si="17"/>
        <v/>
      </c>
    </row>
    <row r="291" spans="1:2" x14ac:dyDescent="0.35">
      <c r="A291" s="162" t="str">
        <f t="shared" si="16"/>
        <v/>
      </c>
      <c r="B291" s="162" t="str">
        <f t="shared" si="17"/>
        <v/>
      </c>
    </row>
    <row r="292" spans="1:2" x14ac:dyDescent="0.35">
      <c r="A292" s="162" t="str">
        <f t="shared" si="16"/>
        <v/>
      </c>
      <c r="B292" s="162" t="str">
        <f t="shared" si="17"/>
        <v/>
      </c>
    </row>
    <row r="293" spans="1:2" x14ac:dyDescent="0.35">
      <c r="A293" s="162" t="str">
        <f t="shared" si="16"/>
        <v/>
      </c>
      <c r="B293" s="162" t="str">
        <f t="shared" si="17"/>
        <v/>
      </c>
    </row>
    <row r="294" spans="1:2" x14ac:dyDescent="0.35">
      <c r="A294" s="162" t="str">
        <f t="shared" si="16"/>
        <v/>
      </c>
      <c r="B294" s="162" t="str">
        <f t="shared" si="17"/>
        <v/>
      </c>
    </row>
    <row r="295" spans="1:2" x14ac:dyDescent="0.35">
      <c r="A295" s="162" t="str">
        <f t="shared" si="16"/>
        <v/>
      </c>
      <c r="B295" s="162" t="str">
        <f t="shared" si="17"/>
        <v/>
      </c>
    </row>
    <row r="296" spans="1:2" x14ac:dyDescent="0.35">
      <c r="A296" s="162" t="str">
        <f t="shared" si="16"/>
        <v/>
      </c>
      <c r="B296" s="162" t="str">
        <f t="shared" si="17"/>
        <v/>
      </c>
    </row>
    <row r="297" spans="1:2" x14ac:dyDescent="0.35">
      <c r="A297" s="162" t="str">
        <f t="shared" si="16"/>
        <v/>
      </c>
      <c r="B297" s="162" t="str">
        <f t="shared" si="17"/>
        <v/>
      </c>
    </row>
    <row r="298" spans="1:2" x14ac:dyDescent="0.35">
      <c r="A298" s="162" t="str">
        <f t="shared" si="16"/>
        <v/>
      </c>
      <c r="B298" s="162" t="str">
        <f t="shared" si="17"/>
        <v/>
      </c>
    </row>
    <row r="299" spans="1:2" x14ac:dyDescent="0.35">
      <c r="A299" s="162" t="str">
        <f t="shared" si="16"/>
        <v/>
      </c>
      <c r="B299" s="162" t="str">
        <f t="shared" si="17"/>
        <v/>
      </c>
    </row>
    <row r="300" spans="1:2" x14ac:dyDescent="0.35">
      <c r="A300" s="162" t="str">
        <f t="shared" si="16"/>
        <v/>
      </c>
      <c r="B300" s="162" t="str">
        <f t="shared" si="17"/>
        <v/>
      </c>
    </row>
    <row r="301" spans="1:2" x14ac:dyDescent="0.35">
      <c r="A301" s="162" t="str">
        <f t="shared" si="16"/>
        <v/>
      </c>
      <c r="B301" s="162" t="str">
        <f t="shared" si="17"/>
        <v/>
      </c>
    </row>
    <row r="302" spans="1:2" x14ac:dyDescent="0.35">
      <c r="A302" s="162" t="str">
        <f t="shared" si="16"/>
        <v/>
      </c>
      <c r="B302" s="162" t="str">
        <f t="shared" si="17"/>
        <v/>
      </c>
    </row>
    <row r="303" spans="1:2" x14ac:dyDescent="0.35">
      <c r="A303" s="162" t="str">
        <f t="shared" si="16"/>
        <v/>
      </c>
      <c r="B303" s="162" t="str">
        <f t="shared" si="17"/>
        <v/>
      </c>
    </row>
    <row r="304" spans="1:2" x14ac:dyDescent="0.35">
      <c r="A304" s="162" t="str">
        <f t="shared" si="16"/>
        <v/>
      </c>
      <c r="B304" s="162" t="str">
        <f t="shared" si="17"/>
        <v/>
      </c>
    </row>
    <row r="305" spans="1:2" x14ac:dyDescent="0.35">
      <c r="A305" s="162" t="str">
        <f t="shared" si="16"/>
        <v/>
      </c>
      <c r="B305" s="162" t="str">
        <f t="shared" si="17"/>
        <v/>
      </c>
    </row>
    <row r="306" spans="1:2" x14ac:dyDescent="0.35">
      <c r="A306" s="162" t="str">
        <f t="shared" si="16"/>
        <v/>
      </c>
      <c r="B306" s="162" t="str">
        <f t="shared" si="17"/>
        <v/>
      </c>
    </row>
    <row r="307" spans="1:2" x14ac:dyDescent="0.35">
      <c r="A307" s="162" t="str">
        <f t="shared" si="16"/>
        <v/>
      </c>
      <c r="B307" s="162" t="str">
        <f t="shared" si="17"/>
        <v/>
      </c>
    </row>
    <row r="308" spans="1:2" x14ac:dyDescent="0.35">
      <c r="A308" s="162" t="str">
        <f t="shared" si="16"/>
        <v/>
      </c>
      <c r="B308" s="162" t="str">
        <f t="shared" si="17"/>
        <v/>
      </c>
    </row>
    <row r="309" spans="1:2" x14ac:dyDescent="0.35">
      <c r="A309" s="162" t="str">
        <f t="shared" si="16"/>
        <v/>
      </c>
      <c r="B309" s="162" t="str">
        <f t="shared" si="17"/>
        <v/>
      </c>
    </row>
    <row r="310" spans="1:2" x14ac:dyDescent="0.35">
      <c r="A310" s="162" t="str">
        <f t="shared" si="16"/>
        <v/>
      </c>
      <c r="B310" s="162" t="str">
        <f t="shared" si="17"/>
        <v/>
      </c>
    </row>
    <row r="311" spans="1:2" x14ac:dyDescent="0.35">
      <c r="A311" s="162" t="str">
        <f t="shared" si="16"/>
        <v/>
      </c>
      <c r="B311" s="162" t="str">
        <f t="shared" si="17"/>
        <v/>
      </c>
    </row>
    <row r="312" spans="1:2" x14ac:dyDescent="0.35">
      <c r="A312" s="162" t="str">
        <f t="shared" si="16"/>
        <v/>
      </c>
      <c r="B312" s="162" t="str">
        <f t="shared" si="17"/>
        <v/>
      </c>
    </row>
    <row r="313" spans="1:2" x14ac:dyDescent="0.35">
      <c r="A313" s="162" t="str">
        <f t="shared" si="16"/>
        <v/>
      </c>
      <c r="B313" s="162" t="str">
        <f t="shared" si="17"/>
        <v/>
      </c>
    </row>
    <row r="314" spans="1:2" x14ac:dyDescent="0.35">
      <c r="A314" s="162" t="str">
        <f t="shared" si="16"/>
        <v/>
      </c>
      <c r="B314" s="162" t="str">
        <f t="shared" si="17"/>
        <v/>
      </c>
    </row>
    <row r="315" spans="1:2" x14ac:dyDescent="0.35">
      <c r="A315" s="162" t="str">
        <f t="shared" si="16"/>
        <v/>
      </c>
      <c r="B315" s="162" t="str">
        <f t="shared" si="17"/>
        <v/>
      </c>
    </row>
    <row r="316" spans="1:2" x14ac:dyDescent="0.35">
      <c r="A316" s="162" t="str">
        <f t="shared" si="16"/>
        <v/>
      </c>
      <c r="B316" s="162" t="str">
        <f t="shared" si="17"/>
        <v/>
      </c>
    </row>
    <row r="317" spans="1:2" x14ac:dyDescent="0.35">
      <c r="A317" s="162" t="str">
        <f t="shared" si="16"/>
        <v/>
      </c>
      <c r="B317" s="162" t="str">
        <f t="shared" si="17"/>
        <v/>
      </c>
    </row>
    <row r="318" spans="1:2" x14ac:dyDescent="0.35">
      <c r="A318" s="162" t="str">
        <f t="shared" si="16"/>
        <v/>
      </c>
      <c r="B318" s="162" t="str">
        <f t="shared" si="17"/>
        <v/>
      </c>
    </row>
    <row r="319" spans="1:2" x14ac:dyDescent="0.35">
      <c r="A319" s="162" t="str">
        <f t="shared" si="16"/>
        <v/>
      </c>
      <c r="B319" s="162" t="str">
        <f t="shared" si="17"/>
        <v/>
      </c>
    </row>
    <row r="320" spans="1:2" x14ac:dyDescent="0.35">
      <c r="A320" s="162" t="str">
        <f t="shared" si="16"/>
        <v/>
      </c>
      <c r="B320" s="162" t="str">
        <f t="shared" si="17"/>
        <v/>
      </c>
    </row>
    <row r="321" spans="1:2" x14ac:dyDescent="0.35">
      <c r="A321" s="162" t="str">
        <f t="shared" si="16"/>
        <v/>
      </c>
      <c r="B321" s="162" t="str">
        <f t="shared" si="17"/>
        <v/>
      </c>
    </row>
    <row r="322" spans="1:2" x14ac:dyDescent="0.35">
      <c r="A322" s="162" t="str">
        <f t="shared" si="16"/>
        <v/>
      </c>
      <c r="B322" s="162" t="str">
        <f t="shared" si="17"/>
        <v/>
      </c>
    </row>
    <row r="323" spans="1:2" x14ac:dyDescent="0.35">
      <c r="A323" s="162" t="str">
        <f t="shared" si="16"/>
        <v/>
      </c>
      <c r="B323" s="162" t="str">
        <f t="shared" si="17"/>
        <v/>
      </c>
    </row>
    <row r="324" spans="1:2" x14ac:dyDescent="0.35">
      <c r="A324" s="162" t="str">
        <f t="shared" si="16"/>
        <v/>
      </c>
      <c r="B324" s="162" t="str">
        <f t="shared" si="17"/>
        <v/>
      </c>
    </row>
    <row r="325" spans="1:2" x14ac:dyDescent="0.35">
      <c r="A325" s="162" t="str">
        <f t="shared" si="16"/>
        <v/>
      </c>
      <c r="B325" s="162" t="str">
        <f t="shared" si="17"/>
        <v/>
      </c>
    </row>
    <row r="326" spans="1:2" x14ac:dyDescent="0.35">
      <c r="A326" s="162" t="str">
        <f t="shared" si="16"/>
        <v/>
      </c>
      <c r="B326" s="162" t="str">
        <f t="shared" si="17"/>
        <v/>
      </c>
    </row>
    <row r="327" spans="1:2" x14ac:dyDescent="0.35">
      <c r="A327" s="162" t="str">
        <f t="shared" ref="A327:A390" si="18">IF(G327="","",IF(B327="",A326,B327))</f>
        <v/>
      </c>
      <c r="B327" s="162" t="str">
        <f t="shared" ref="B327:B390" si="19">TRIM(D327)</f>
        <v/>
      </c>
    </row>
    <row r="328" spans="1:2" x14ac:dyDescent="0.35">
      <c r="A328" s="162" t="str">
        <f t="shared" si="18"/>
        <v/>
      </c>
      <c r="B328" s="162" t="str">
        <f t="shared" si="19"/>
        <v/>
      </c>
    </row>
    <row r="329" spans="1:2" x14ac:dyDescent="0.35">
      <c r="A329" s="162" t="str">
        <f t="shared" si="18"/>
        <v/>
      </c>
      <c r="B329" s="162" t="str">
        <f t="shared" si="19"/>
        <v/>
      </c>
    </row>
    <row r="330" spans="1:2" x14ac:dyDescent="0.35">
      <c r="A330" s="162" t="str">
        <f t="shared" si="18"/>
        <v/>
      </c>
      <c r="B330" s="162" t="str">
        <f t="shared" si="19"/>
        <v/>
      </c>
    </row>
    <row r="331" spans="1:2" x14ac:dyDescent="0.35">
      <c r="A331" s="162" t="str">
        <f t="shared" si="18"/>
        <v/>
      </c>
      <c r="B331" s="162" t="str">
        <f t="shared" si="19"/>
        <v/>
      </c>
    </row>
    <row r="332" spans="1:2" x14ac:dyDescent="0.35">
      <c r="A332" s="162" t="str">
        <f t="shared" si="18"/>
        <v/>
      </c>
      <c r="B332" s="162" t="str">
        <f t="shared" si="19"/>
        <v/>
      </c>
    </row>
    <row r="333" spans="1:2" x14ac:dyDescent="0.35">
      <c r="A333" s="162" t="str">
        <f t="shared" si="18"/>
        <v/>
      </c>
      <c r="B333" s="162" t="str">
        <f t="shared" si="19"/>
        <v/>
      </c>
    </row>
    <row r="334" spans="1:2" x14ac:dyDescent="0.35">
      <c r="A334" s="162" t="str">
        <f t="shared" si="18"/>
        <v/>
      </c>
      <c r="B334" s="162" t="str">
        <f t="shared" si="19"/>
        <v/>
      </c>
    </row>
    <row r="335" spans="1:2" x14ac:dyDescent="0.35">
      <c r="A335" s="162" t="str">
        <f t="shared" si="18"/>
        <v/>
      </c>
      <c r="B335" s="162" t="str">
        <f t="shared" si="19"/>
        <v/>
      </c>
    </row>
    <row r="336" spans="1:2" x14ac:dyDescent="0.35">
      <c r="A336" s="162" t="str">
        <f t="shared" si="18"/>
        <v/>
      </c>
      <c r="B336" s="162" t="str">
        <f t="shared" si="19"/>
        <v/>
      </c>
    </row>
    <row r="337" spans="1:2" x14ac:dyDescent="0.35">
      <c r="A337" s="162" t="str">
        <f t="shared" si="18"/>
        <v/>
      </c>
      <c r="B337" s="162" t="str">
        <f t="shared" si="19"/>
        <v/>
      </c>
    </row>
    <row r="338" spans="1:2" x14ac:dyDescent="0.35">
      <c r="A338" s="162" t="str">
        <f t="shared" si="18"/>
        <v/>
      </c>
      <c r="B338" s="162" t="str">
        <f t="shared" si="19"/>
        <v/>
      </c>
    </row>
    <row r="339" spans="1:2" x14ac:dyDescent="0.35">
      <c r="A339" s="162" t="str">
        <f t="shared" si="18"/>
        <v/>
      </c>
      <c r="B339" s="162" t="str">
        <f t="shared" si="19"/>
        <v/>
      </c>
    </row>
    <row r="340" spans="1:2" x14ac:dyDescent="0.35">
      <c r="A340" s="162" t="str">
        <f t="shared" si="18"/>
        <v/>
      </c>
      <c r="B340" s="162" t="str">
        <f t="shared" si="19"/>
        <v/>
      </c>
    </row>
    <row r="341" spans="1:2" x14ac:dyDescent="0.35">
      <c r="A341" s="162" t="str">
        <f t="shared" si="18"/>
        <v/>
      </c>
      <c r="B341" s="162" t="str">
        <f t="shared" si="19"/>
        <v/>
      </c>
    </row>
    <row r="342" spans="1:2" x14ac:dyDescent="0.35">
      <c r="A342" s="162" t="str">
        <f t="shared" si="18"/>
        <v/>
      </c>
      <c r="B342" s="162" t="str">
        <f t="shared" si="19"/>
        <v/>
      </c>
    </row>
    <row r="343" spans="1:2" x14ac:dyDescent="0.35">
      <c r="A343" s="162" t="str">
        <f t="shared" si="18"/>
        <v/>
      </c>
      <c r="B343" s="162" t="str">
        <f t="shared" si="19"/>
        <v/>
      </c>
    </row>
    <row r="344" spans="1:2" x14ac:dyDescent="0.35">
      <c r="A344" s="162" t="str">
        <f t="shared" si="18"/>
        <v/>
      </c>
      <c r="B344" s="162" t="str">
        <f t="shared" si="19"/>
        <v/>
      </c>
    </row>
    <row r="345" spans="1:2" x14ac:dyDescent="0.35">
      <c r="A345" s="162" t="str">
        <f t="shared" si="18"/>
        <v/>
      </c>
      <c r="B345" s="162" t="str">
        <f t="shared" si="19"/>
        <v/>
      </c>
    </row>
    <row r="346" spans="1:2" x14ac:dyDescent="0.35">
      <c r="A346" s="162" t="str">
        <f t="shared" si="18"/>
        <v/>
      </c>
      <c r="B346" s="162" t="str">
        <f t="shared" si="19"/>
        <v/>
      </c>
    </row>
    <row r="347" spans="1:2" x14ac:dyDescent="0.35">
      <c r="A347" s="162" t="str">
        <f t="shared" si="18"/>
        <v/>
      </c>
      <c r="B347" s="162" t="str">
        <f t="shared" si="19"/>
        <v/>
      </c>
    </row>
    <row r="348" spans="1:2" x14ac:dyDescent="0.35">
      <c r="A348" s="162" t="str">
        <f t="shared" si="18"/>
        <v/>
      </c>
      <c r="B348" s="162" t="str">
        <f t="shared" si="19"/>
        <v/>
      </c>
    </row>
    <row r="349" spans="1:2" x14ac:dyDescent="0.35">
      <c r="A349" s="162" t="str">
        <f t="shared" si="18"/>
        <v/>
      </c>
      <c r="B349" s="162" t="str">
        <f t="shared" si="19"/>
        <v/>
      </c>
    </row>
    <row r="350" spans="1:2" x14ac:dyDescent="0.35">
      <c r="A350" s="162" t="str">
        <f t="shared" si="18"/>
        <v/>
      </c>
      <c r="B350" s="162" t="str">
        <f t="shared" si="19"/>
        <v/>
      </c>
    </row>
    <row r="351" spans="1:2" x14ac:dyDescent="0.35">
      <c r="A351" s="162" t="str">
        <f t="shared" si="18"/>
        <v/>
      </c>
      <c r="B351" s="162" t="str">
        <f t="shared" si="19"/>
        <v/>
      </c>
    </row>
    <row r="352" spans="1:2" x14ac:dyDescent="0.35">
      <c r="A352" s="162" t="str">
        <f t="shared" si="18"/>
        <v/>
      </c>
      <c r="B352" s="162" t="str">
        <f t="shared" si="19"/>
        <v/>
      </c>
    </row>
    <row r="353" spans="1:2" x14ac:dyDescent="0.35">
      <c r="A353" s="162" t="str">
        <f t="shared" si="18"/>
        <v/>
      </c>
      <c r="B353" s="162" t="str">
        <f t="shared" si="19"/>
        <v/>
      </c>
    </row>
    <row r="354" spans="1:2" x14ac:dyDescent="0.35">
      <c r="A354" s="162" t="str">
        <f t="shared" si="18"/>
        <v/>
      </c>
      <c r="B354" s="162" t="str">
        <f t="shared" si="19"/>
        <v/>
      </c>
    </row>
    <row r="355" spans="1:2" x14ac:dyDescent="0.35">
      <c r="A355" s="162" t="str">
        <f t="shared" si="18"/>
        <v/>
      </c>
      <c r="B355" s="162" t="str">
        <f t="shared" si="19"/>
        <v/>
      </c>
    </row>
    <row r="356" spans="1:2" x14ac:dyDescent="0.35">
      <c r="A356" s="162" t="str">
        <f t="shared" si="18"/>
        <v/>
      </c>
      <c r="B356" s="162" t="str">
        <f t="shared" si="19"/>
        <v/>
      </c>
    </row>
    <row r="357" spans="1:2" x14ac:dyDescent="0.35">
      <c r="A357" s="162" t="str">
        <f t="shared" si="18"/>
        <v/>
      </c>
      <c r="B357" s="162" t="str">
        <f t="shared" si="19"/>
        <v/>
      </c>
    </row>
    <row r="358" spans="1:2" x14ac:dyDescent="0.35">
      <c r="A358" s="162" t="str">
        <f t="shared" si="18"/>
        <v/>
      </c>
      <c r="B358" s="162" t="str">
        <f t="shared" si="19"/>
        <v/>
      </c>
    </row>
    <row r="359" spans="1:2" x14ac:dyDescent="0.35">
      <c r="A359" s="162" t="str">
        <f t="shared" si="18"/>
        <v/>
      </c>
      <c r="B359" s="162" t="str">
        <f t="shared" si="19"/>
        <v/>
      </c>
    </row>
    <row r="360" spans="1:2" x14ac:dyDescent="0.35">
      <c r="A360" s="162" t="str">
        <f t="shared" si="18"/>
        <v/>
      </c>
      <c r="B360" s="162" t="str">
        <f t="shared" si="19"/>
        <v/>
      </c>
    </row>
    <row r="361" spans="1:2" x14ac:dyDescent="0.35">
      <c r="A361" s="162" t="str">
        <f t="shared" si="18"/>
        <v/>
      </c>
      <c r="B361" s="162" t="str">
        <f t="shared" si="19"/>
        <v/>
      </c>
    </row>
    <row r="362" spans="1:2" x14ac:dyDescent="0.35">
      <c r="A362" s="162" t="str">
        <f t="shared" si="18"/>
        <v/>
      </c>
      <c r="B362" s="162" t="str">
        <f t="shared" si="19"/>
        <v/>
      </c>
    </row>
    <row r="363" spans="1:2" x14ac:dyDescent="0.35">
      <c r="A363" s="162" t="str">
        <f t="shared" si="18"/>
        <v/>
      </c>
      <c r="B363" s="162" t="str">
        <f t="shared" si="19"/>
        <v/>
      </c>
    </row>
    <row r="364" spans="1:2" x14ac:dyDescent="0.35">
      <c r="A364" s="162" t="str">
        <f t="shared" si="18"/>
        <v/>
      </c>
      <c r="B364" s="162" t="str">
        <f t="shared" si="19"/>
        <v/>
      </c>
    </row>
    <row r="365" spans="1:2" x14ac:dyDescent="0.35">
      <c r="A365" s="162" t="str">
        <f t="shared" si="18"/>
        <v/>
      </c>
      <c r="B365" s="162" t="str">
        <f t="shared" si="19"/>
        <v/>
      </c>
    </row>
    <row r="366" spans="1:2" x14ac:dyDescent="0.35">
      <c r="A366" s="162" t="str">
        <f t="shared" si="18"/>
        <v/>
      </c>
      <c r="B366" s="162" t="str">
        <f t="shared" si="19"/>
        <v/>
      </c>
    </row>
    <row r="367" spans="1:2" x14ac:dyDescent="0.35">
      <c r="A367" s="162" t="str">
        <f t="shared" si="18"/>
        <v/>
      </c>
      <c r="B367" s="162" t="str">
        <f t="shared" si="19"/>
        <v/>
      </c>
    </row>
    <row r="368" spans="1:2" x14ac:dyDescent="0.35">
      <c r="A368" s="162" t="str">
        <f t="shared" si="18"/>
        <v/>
      </c>
      <c r="B368" s="162" t="str">
        <f t="shared" si="19"/>
        <v/>
      </c>
    </row>
    <row r="369" spans="1:2" x14ac:dyDescent="0.35">
      <c r="A369" s="162" t="str">
        <f t="shared" si="18"/>
        <v/>
      </c>
      <c r="B369" s="162" t="str">
        <f t="shared" si="19"/>
        <v/>
      </c>
    </row>
    <row r="370" spans="1:2" x14ac:dyDescent="0.35">
      <c r="A370" s="162" t="str">
        <f t="shared" si="18"/>
        <v/>
      </c>
      <c r="B370" s="162" t="str">
        <f t="shared" si="19"/>
        <v/>
      </c>
    </row>
    <row r="371" spans="1:2" x14ac:dyDescent="0.35">
      <c r="A371" s="162" t="str">
        <f t="shared" si="18"/>
        <v/>
      </c>
      <c r="B371" s="162" t="str">
        <f t="shared" si="19"/>
        <v/>
      </c>
    </row>
    <row r="372" spans="1:2" x14ac:dyDescent="0.35">
      <c r="A372" s="162" t="str">
        <f t="shared" si="18"/>
        <v/>
      </c>
      <c r="B372" s="162" t="str">
        <f t="shared" si="19"/>
        <v/>
      </c>
    </row>
    <row r="373" spans="1:2" x14ac:dyDescent="0.35">
      <c r="A373" s="162" t="str">
        <f t="shared" si="18"/>
        <v/>
      </c>
      <c r="B373" s="162" t="str">
        <f t="shared" si="19"/>
        <v/>
      </c>
    </row>
    <row r="374" spans="1:2" x14ac:dyDescent="0.35">
      <c r="A374" s="162" t="str">
        <f t="shared" si="18"/>
        <v/>
      </c>
      <c r="B374" s="162" t="str">
        <f t="shared" si="19"/>
        <v/>
      </c>
    </row>
    <row r="375" spans="1:2" x14ac:dyDescent="0.35">
      <c r="A375" s="162" t="str">
        <f t="shared" si="18"/>
        <v/>
      </c>
      <c r="B375" s="162" t="str">
        <f t="shared" si="19"/>
        <v/>
      </c>
    </row>
    <row r="376" spans="1:2" x14ac:dyDescent="0.35">
      <c r="A376" s="162" t="str">
        <f t="shared" si="18"/>
        <v/>
      </c>
      <c r="B376" s="162" t="str">
        <f t="shared" si="19"/>
        <v/>
      </c>
    </row>
    <row r="377" spans="1:2" x14ac:dyDescent="0.35">
      <c r="A377" s="162" t="str">
        <f t="shared" si="18"/>
        <v/>
      </c>
      <c r="B377" s="162" t="str">
        <f t="shared" si="19"/>
        <v/>
      </c>
    </row>
    <row r="378" spans="1:2" x14ac:dyDescent="0.35">
      <c r="A378" s="162" t="str">
        <f t="shared" si="18"/>
        <v/>
      </c>
      <c r="B378" s="162" t="str">
        <f t="shared" si="19"/>
        <v/>
      </c>
    </row>
    <row r="379" spans="1:2" x14ac:dyDescent="0.35">
      <c r="A379" s="162" t="str">
        <f t="shared" si="18"/>
        <v/>
      </c>
      <c r="B379" s="162" t="str">
        <f t="shared" si="19"/>
        <v/>
      </c>
    </row>
    <row r="380" spans="1:2" x14ac:dyDescent="0.35">
      <c r="A380" s="162" t="str">
        <f t="shared" si="18"/>
        <v/>
      </c>
      <c r="B380" s="162" t="str">
        <f t="shared" si="19"/>
        <v/>
      </c>
    </row>
    <row r="381" spans="1:2" x14ac:dyDescent="0.35">
      <c r="A381" s="162" t="str">
        <f t="shared" si="18"/>
        <v/>
      </c>
      <c r="B381" s="162" t="str">
        <f t="shared" si="19"/>
        <v/>
      </c>
    </row>
    <row r="382" spans="1:2" x14ac:dyDescent="0.35">
      <c r="A382" s="162" t="str">
        <f t="shared" si="18"/>
        <v/>
      </c>
      <c r="B382" s="162" t="str">
        <f t="shared" si="19"/>
        <v/>
      </c>
    </row>
    <row r="383" spans="1:2" x14ac:dyDescent="0.35">
      <c r="A383" s="162" t="str">
        <f t="shared" si="18"/>
        <v/>
      </c>
      <c r="B383" s="162" t="str">
        <f t="shared" si="19"/>
        <v/>
      </c>
    </row>
    <row r="384" spans="1:2" x14ac:dyDescent="0.35">
      <c r="A384" s="162" t="str">
        <f t="shared" si="18"/>
        <v/>
      </c>
      <c r="B384" s="162" t="str">
        <f t="shared" si="19"/>
        <v/>
      </c>
    </row>
    <row r="385" spans="1:2" x14ac:dyDescent="0.35">
      <c r="A385" s="162" t="str">
        <f t="shared" si="18"/>
        <v/>
      </c>
      <c r="B385" s="162" t="str">
        <f t="shared" si="19"/>
        <v/>
      </c>
    </row>
    <row r="386" spans="1:2" x14ac:dyDescent="0.35">
      <c r="A386" s="162" t="str">
        <f t="shared" si="18"/>
        <v/>
      </c>
      <c r="B386" s="162" t="str">
        <f t="shared" si="19"/>
        <v/>
      </c>
    </row>
    <row r="387" spans="1:2" x14ac:dyDescent="0.35">
      <c r="A387" s="162" t="str">
        <f t="shared" si="18"/>
        <v/>
      </c>
      <c r="B387" s="162" t="str">
        <f t="shared" si="19"/>
        <v/>
      </c>
    </row>
    <row r="388" spans="1:2" x14ac:dyDescent="0.35">
      <c r="A388" s="162" t="str">
        <f t="shared" si="18"/>
        <v/>
      </c>
      <c r="B388" s="162" t="str">
        <f t="shared" si="19"/>
        <v/>
      </c>
    </row>
    <row r="389" spans="1:2" x14ac:dyDescent="0.35">
      <c r="A389" s="162" t="str">
        <f t="shared" si="18"/>
        <v/>
      </c>
      <c r="B389" s="162" t="str">
        <f t="shared" si="19"/>
        <v/>
      </c>
    </row>
    <row r="390" spans="1:2" x14ac:dyDescent="0.35">
      <c r="A390" s="162" t="str">
        <f t="shared" si="18"/>
        <v/>
      </c>
      <c r="B390" s="162" t="str">
        <f t="shared" si="19"/>
        <v/>
      </c>
    </row>
    <row r="391" spans="1:2" x14ac:dyDescent="0.35">
      <c r="A391" s="162" t="str">
        <f t="shared" ref="A391:A454" si="20">IF(G391="","",IF(B391="",A390,B391))</f>
        <v/>
      </c>
      <c r="B391" s="162" t="str">
        <f t="shared" ref="B391:B454" si="21">TRIM(D391)</f>
        <v/>
      </c>
    </row>
    <row r="392" spans="1:2" x14ac:dyDescent="0.35">
      <c r="A392" s="162" t="str">
        <f t="shared" si="20"/>
        <v/>
      </c>
      <c r="B392" s="162" t="str">
        <f t="shared" si="21"/>
        <v/>
      </c>
    </row>
    <row r="393" spans="1:2" x14ac:dyDescent="0.35">
      <c r="A393" s="162" t="str">
        <f t="shared" si="20"/>
        <v/>
      </c>
      <c r="B393" s="162" t="str">
        <f t="shared" si="21"/>
        <v/>
      </c>
    </row>
    <row r="394" spans="1:2" x14ac:dyDescent="0.35">
      <c r="A394" s="162" t="str">
        <f t="shared" si="20"/>
        <v/>
      </c>
      <c r="B394" s="162" t="str">
        <f t="shared" si="21"/>
        <v/>
      </c>
    </row>
    <row r="395" spans="1:2" x14ac:dyDescent="0.35">
      <c r="A395" s="162" t="str">
        <f t="shared" si="20"/>
        <v/>
      </c>
      <c r="B395" s="162" t="str">
        <f t="shared" si="21"/>
        <v/>
      </c>
    </row>
    <row r="396" spans="1:2" x14ac:dyDescent="0.35">
      <c r="A396" s="162" t="str">
        <f t="shared" si="20"/>
        <v/>
      </c>
      <c r="B396" s="162" t="str">
        <f t="shared" si="21"/>
        <v/>
      </c>
    </row>
    <row r="397" spans="1:2" x14ac:dyDescent="0.35">
      <c r="A397" s="162" t="str">
        <f t="shared" si="20"/>
        <v/>
      </c>
      <c r="B397" s="162" t="str">
        <f t="shared" si="21"/>
        <v/>
      </c>
    </row>
    <row r="398" spans="1:2" x14ac:dyDescent="0.35">
      <c r="A398" s="162" t="str">
        <f t="shared" si="20"/>
        <v/>
      </c>
      <c r="B398" s="162" t="str">
        <f t="shared" si="21"/>
        <v/>
      </c>
    </row>
    <row r="399" spans="1:2" x14ac:dyDescent="0.35">
      <c r="A399" s="162" t="str">
        <f t="shared" si="20"/>
        <v/>
      </c>
      <c r="B399" s="162" t="str">
        <f t="shared" si="21"/>
        <v/>
      </c>
    </row>
    <row r="400" spans="1:2" x14ac:dyDescent="0.35">
      <c r="A400" s="162" t="str">
        <f t="shared" si="20"/>
        <v/>
      </c>
      <c r="B400" s="162" t="str">
        <f t="shared" si="21"/>
        <v/>
      </c>
    </row>
    <row r="401" spans="1:2" x14ac:dyDescent="0.35">
      <c r="A401" s="162" t="str">
        <f t="shared" si="20"/>
        <v/>
      </c>
      <c r="B401" s="162" t="str">
        <f t="shared" si="21"/>
        <v/>
      </c>
    </row>
    <row r="402" spans="1:2" x14ac:dyDescent="0.35">
      <c r="A402" s="162" t="str">
        <f t="shared" si="20"/>
        <v/>
      </c>
      <c r="B402" s="162" t="str">
        <f t="shared" si="21"/>
        <v/>
      </c>
    </row>
    <row r="403" spans="1:2" x14ac:dyDescent="0.35">
      <c r="A403" s="162" t="str">
        <f t="shared" si="20"/>
        <v/>
      </c>
      <c r="B403" s="162" t="str">
        <f t="shared" si="21"/>
        <v/>
      </c>
    </row>
    <row r="404" spans="1:2" x14ac:dyDescent="0.35">
      <c r="A404" s="162" t="str">
        <f t="shared" si="20"/>
        <v/>
      </c>
      <c r="B404" s="162" t="str">
        <f t="shared" si="21"/>
        <v/>
      </c>
    </row>
    <row r="405" spans="1:2" x14ac:dyDescent="0.35">
      <c r="A405" s="162" t="str">
        <f t="shared" si="20"/>
        <v/>
      </c>
      <c r="B405" s="162" t="str">
        <f t="shared" si="21"/>
        <v/>
      </c>
    </row>
    <row r="406" spans="1:2" x14ac:dyDescent="0.35">
      <c r="A406" s="162" t="str">
        <f t="shared" si="20"/>
        <v/>
      </c>
      <c r="B406" s="162" t="str">
        <f t="shared" si="21"/>
        <v/>
      </c>
    </row>
    <row r="407" spans="1:2" x14ac:dyDescent="0.35">
      <c r="A407" s="162" t="str">
        <f t="shared" si="20"/>
        <v/>
      </c>
      <c r="B407" s="162" t="str">
        <f t="shared" si="21"/>
        <v/>
      </c>
    </row>
    <row r="408" spans="1:2" x14ac:dyDescent="0.35">
      <c r="A408" s="162" t="str">
        <f t="shared" si="20"/>
        <v/>
      </c>
      <c r="B408" s="162" t="str">
        <f t="shared" si="21"/>
        <v/>
      </c>
    </row>
    <row r="409" spans="1:2" x14ac:dyDescent="0.35">
      <c r="A409" s="162" t="str">
        <f t="shared" si="20"/>
        <v/>
      </c>
      <c r="B409" s="162" t="str">
        <f t="shared" si="21"/>
        <v/>
      </c>
    </row>
    <row r="410" spans="1:2" x14ac:dyDescent="0.35">
      <c r="A410" s="162" t="str">
        <f t="shared" si="20"/>
        <v/>
      </c>
      <c r="B410" s="162" t="str">
        <f t="shared" si="21"/>
        <v/>
      </c>
    </row>
    <row r="411" spans="1:2" x14ac:dyDescent="0.35">
      <c r="A411" s="162" t="str">
        <f t="shared" si="20"/>
        <v/>
      </c>
      <c r="B411" s="162" t="str">
        <f t="shared" si="21"/>
        <v/>
      </c>
    </row>
    <row r="412" spans="1:2" x14ac:dyDescent="0.35">
      <c r="A412" s="162" t="str">
        <f t="shared" si="20"/>
        <v/>
      </c>
      <c r="B412" s="162" t="str">
        <f t="shared" si="21"/>
        <v/>
      </c>
    </row>
    <row r="413" spans="1:2" x14ac:dyDescent="0.35">
      <c r="A413" s="162" t="str">
        <f t="shared" si="20"/>
        <v/>
      </c>
      <c r="B413" s="162" t="str">
        <f t="shared" si="21"/>
        <v/>
      </c>
    </row>
    <row r="414" spans="1:2" x14ac:dyDescent="0.35">
      <c r="A414" s="162" t="str">
        <f t="shared" si="20"/>
        <v/>
      </c>
      <c r="B414" s="162" t="str">
        <f t="shared" si="21"/>
        <v/>
      </c>
    </row>
    <row r="415" spans="1:2" x14ac:dyDescent="0.35">
      <c r="A415" s="162" t="str">
        <f t="shared" si="20"/>
        <v/>
      </c>
      <c r="B415" s="162" t="str">
        <f t="shared" si="21"/>
        <v/>
      </c>
    </row>
    <row r="416" spans="1:2" x14ac:dyDescent="0.35">
      <c r="A416" s="162" t="str">
        <f t="shared" si="20"/>
        <v/>
      </c>
      <c r="B416" s="162" t="str">
        <f t="shared" si="21"/>
        <v/>
      </c>
    </row>
    <row r="417" spans="1:2" x14ac:dyDescent="0.35">
      <c r="A417" s="162" t="str">
        <f t="shared" si="20"/>
        <v/>
      </c>
      <c r="B417" s="162" t="str">
        <f t="shared" si="21"/>
        <v/>
      </c>
    </row>
    <row r="418" spans="1:2" x14ac:dyDescent="0.35">
      <c r="A418" s="162" t="str">
        <f t="shared" si="20"/>
        <v/>
      </c>
      <c r="B418" s="162" t="str">
        <f t="shared" si="21"/>
        <v/>
      </c>
    </row>
    <row r="419" spans="1:2" x14ac:dyDescent="0.35">
      <c r="A419" s="162" t="str">
        <f t="shared" si="20"/>
        <v/>
      </c>
      <c r="B419" s="162" t="str">
        <f t="shared" si="21"/>
        <v/>
      </c>
    </row>
    <row r="420" spans="1:2" x14ac:dyDescent="0.35">
      <c r="A420" s="162" t="str">
        <f t="shared" si="20"/>
        <v/>
      </c>
      <c r="B420" s="162" t="str">
        <f t="shared" si="21"/>
        <v/>
      </c>
    </row>
    <row r="421" spans="1:2" x14ac:dyDescent="0.35">
      <c r="A421" s="162" t="str">
        <f t="shared" si="20"/>
        <v/>
      </c>
      <c r="B421" s="162" t="str">
        <f t="shared" si="21"/>
        <v/>
      </c>
    </row>
    <row r="422" spans="1:2" x14ac:dyDescent="0.35">
      <c r="A422" s="162" t="str">
        <f t="shared" si="20"/>
        <v/>
      </c>
      <c r="B422" s="162" t="str">
        <f t="shared" si="21"/>
        <v/>
      </c>
    </row>
    <row r="423" spans="1:2" x14ac:dyDescent="0.35">
      <c r="A423" s="162" t="str">
        <f t="shared" si="20"/>
        <v/>
      </c>
      <c r="B423" s="162" t="str">
        <f t="shared" si="21"/>
        <v/>
      </c>
    </row>
    <row r="424" spans="1:2" x14ac:dyDescent="0.35">
      <c r="A424" s="162" t="str">
        <f t="shared" si="20"/>
        <v/>
      </c>
      <c r="B424" s="162" t="str">
        <f t="shared" si="21"/>
        <v/>
      </c>
    </row>
    <row r="425" spans="1:2" x14ac:dyDescent="0.35">
      <c r="A425" s="162" t="str">
        <f t="shared" si="20"/>
        <v/>
      </c>
      <c r="B425" s="162" t="str">
        <f t="shared" si="21"/>
        <v/>
      </c>
    </row>
    <row r="426" spans="1:2" x14ac:dyDescent="0.35">
      <c r="A426" s="162" t="str">
        <f t="shared" si="20"/>
        <v/>
      </c>
      <c r="B426" s="162" t="str">
        <f t="shared" si="21"/>
        <v/>
      </c>
    </row>
    <row r="427" spans="1:2" x14ac:dyDescent="0.35">
      <c r="A427" s="162" t="str">
        <f t="shared" si="20"/>
        <v/>
      </c>
      <c r="B427" s="162" t="str">
        <f t="shared" si="21"/>
        <v/>
      </c>
    </row>
    <row r="428" spans="1:2" x14ac:dyDescent="0.35">
      <c r="A428" s="162" t="str">
        <f t="shared" si="20"/>
        <v/>
      </c>
      <c r="B428" s="162" t="str">
        <f t="shared" si="21"/>
        <v/>
      </c>
    </row>
    <row r="429" spans="1:2" x14ac:dyDescent="0.35">
      <c r="A429" s="162" t="str">
        <f t="shared" si="20"/>
        <v/>
      </c>
      <c r="B429" s="162" t="str">
        <f t="shared" si="21"/>
        <v/>
      </c>
    </row>
    <row r="430" spans="1:2" x14ac:dyDescent="0.35">
      <c r="A430" s="162" t="str">
        <f t="shared" si="20"/>
        <v/>
      </c>
      <c r="B430" s="162" t="str">
        <f t="shared" si="21"/>
        <v/>
      </c>
    </row>
    <row r="431" spans="1:2" x14ac:dyDescent="0.35">
      <c r="A431" s="162" t="str">
        <f t="shared" si="20"/>
        <v/>
      </c>
      <c r="B431" s="162" t="str">
        <f t="shared" si="21"/>
        <v/>
      </c>
    </row>
    <row r="432" spans="1:2" x14ac:dyDescent="0.35">
      <c r="A432" s="162" t="str">
        <f t="shared" si="20"/>
        <v/>
      </c>
      <c r="B432" s="162" t="str">
        <f t="shared" si="21"/>
        <v/>
      </c>
    </row>
    <row r="433" spans="1:2" x14ac:dyDescent="0.35">
      <c r="A433" s="162" t="str">
        <f t="shared" si="20"/>
        <v/>
      </c>
      <c r="B433" s="162" t="str">
        <f t="shared" si="21"/>
        <v/>
      </c>
    </row>
    <row r="434" spans="1:2" x14ac:dyDescent="0.35">
      <c r="A434" s="162" t="str">
        <f t="shared" si="20"/>
        <v/>
      </c>
      <c r="B434" s="162" t="str">
        <f t="shared" si="21"/>
        <v/>
      </c>
    </row>
    <row r="435" spans="1:2" x14ac:dyDescent="0.35">
      <c r="A435" s="162" t="str">
        <f t="shared" si="20"/>
        <v/>
      </c>
      <c r="B435" s="162" t="str">
        <f t="shared" si="21"/>
        <v/>
      </c>
    </row>
    <row r="436" spans="1:2" x14ac:dyDescent="0.35">
      <c r="A436" s="162" t="str">
        <f t="shared" si="20"/>
        <v/>
      </c>
      <c r="B436" s="162" t="str">
        <f t="shared" si="21"/>
        <v/>
      </c>
    </row>
    <row r="437" spans="1:2" x14ac:dyDescent="0.35">
      <c r="A437" s="162" t="str">
        <f t="shared" si="20"/>
        <v/>
      </c>
      <c r="B437" s="162" t="str">
        <f t="shared" si="21"/>
        <v/>
      </c>
    </row>
    <row r="438" spans="1:2" x14ac:dyDescent="0.35">
      <c r="A438" s="162" t="str">
        <f t="shared" si="20"/>
        <v/>
      </c>
      <c r="B438" s="162" t="str">
        <f t="shared" si="21"/>
        <v/>
      </c>
    </row>
    <row r="439" spans="1:2" x14ac:dyDescent="0.35">
      <c r="A439" s="162" t="str">
        <f t="shared" si="20"/>
        <v/>
      </c>
      <c r="B439" s="162" t="str">
        <f t="shared" si="21"/>
        <v/>
      </c>
    </row>
    <row r="440" spans="1:2" x14ac:dyDescent="0.35">
      <c r="A440" s="162" t="str">
        <f t="shared" si="20"/>
        <v/>
      </c>
      <c r="B440" s="162" t="str">
        <f t="shared" si="21"/>
        <v/>
      </c>
    </row>
    <row r="441" spans="1:2" x14ac:dyDescent="0.35">
      <c r="A441" s="162" t="str">
        <f t="shared" si="20"/>
        <v/>
      </c>
      <c r="B441" s="162" t="str">
        <f t="shared" si="21"/>
        <v/>
      </c>
    </row>
    <row r="442" spans="1:2" x14ac:dyDescent="0.35">
      <c r="A442" s="162" t="str">
        <f t="shared" si="20"/>
        <v/>
      </c>
      <c r="B442" s="162" t="str">
        <f t="shared" si="21"/>
        <v/>
      </c>
    </row>
    <row r="443" spans="1:2" x14ac:dyDescent="0.35">
      <c r="A443" s="162" t="str">
        <f t="shared" si="20"/>
        <v/>
      </c>
      <c r="B443" s="162" t="str">
        <f t="shared" si="21"/>
        <v/>
      </c>
    </row>
    <row r="444" spans="1:2" x14ac:dyDescent="0.35">
      <c r="A444" s="162" t="str">
        <f t="shared" si="20"/>
        <v/>
      </c>
      <c r="B444" s="162" t="str">
        <f t="shared" si="21"/>
        <v/>
      </c>
    </row>
    <row r="445" spans="1:2" x14ac:dyDescent="0.35">
      <c r="A445" s="162" t="str">
        <f t="shared" si="20"/>
        <v/>
      </c>
      <c r="B445" s="162" t="str">
        <f t="shared" si="21"/>
        <v/>
      </c>
    </row>
    <row r="446" spans="1:2" x14ac:dyDescent="0.35">
      <c r="A446" s="162" t="str">
        <f t="shared" si="20"/>
        <v/>
      </c>
      <c r="B446" s="162" t="str">
        <f t="shared" si="21"/>
        <v/>
      </c>
    </row>
    <row r="447" spans="1:2" x14ac:dyDescent="0.35">
      <c r="A447" s="162" t="str">
        <f t="shared" si="20"/>
        <v/>
      </c>
      <c r="B447" s="162" t="str">
        <f t="shared" si="21"/>
        <v/>
      </c>
    </row>
    <row r="448" spans="1:2" x14ac:dyDescent="0.35">
      <c r="A448" s="162" t="str">
        <f t="shared" si="20"/>
        <v/>
      </c>
      <c r="B448" s="162" t="str">
        <f t="shared" si="21"/>
        <v/>
      </c>
    </row>
    <row r="449" spans="1:2" x14ac:dyDescent="0.35">
      <c r="A449" s="162" t="str">
        <f t="shared" si="20"/>
        <v/>
      </c>
      <c r="B449" s="162" t="str">
        <f t="shared" si="21"/>
        <v/>
      </c>
    </row>
    <row r="450" spans="1:2" x14ac:dyDescent="0.35">
      <c r="A450" s="162" t="str">
        <f t="shared" si="20"/>
        <v/>
      </c>
      <c r="B450" s="162" t="str">
        <f t="shared" si="21"/>
        <v/>
      </c>
    </row>
    <row r="451" spans="1:2" x14ac:dyDescent="0.35">
      <c r="A451" s="162" t="str">
        <f t="shared" si="20"/>
        <v/>
      </c>
      <c r="B451" s="162" t="str">
        <f t="shared" si="21"/>
        <v/>
      </c>
    </row>
    <row r="452" spans="1:2" x14ac:dyDescent="0.35">
      <c r="A452" s="162" t="str">
        <f t="shared" si="20"/>
        <v/>
      </c>
      <c r="B452" s="162" t="str">
        <f t="shared" si="21"/>
        <v/>
      </c>
    </row>
    <row r="453" spans="1:2" x14ac:dyDescent="0.35">
      <c r="A453" s="162" t="str">
        <f t="shared" si="20"/>
        <v/>
      </c>
      <c r="B453" s="162" t="str">
        <f t="shared" si="21"/>
        <v/>
      </c>
    </row>
    <row r="454" spans="1:2" x14ac:dyDescent="0.35">
      <c r="A454" s="162" t="str">
        <f t="shared" si="20"/>
        <v/>
      </c>
      <c r="B454" s="162" t="str">
        <f t="shared" si="21"/>
        <v/>
      </c>
    </row>
    <row r="455" spans="1:2" x14ac:dyDescent="0.35">
      <c r="A455" s="162" t="str">
        <f t="shared" ref="A455:A518" si="22">IF(G455="","",IF(B455="",A454,B455))</f>
        <v/>
      </c>
      <c r="B455" s="162" t="str">
        <f t="shared" ref="B455:B481" si="23">TRIM(D455)</f>
        <v/>
      </c>
    </row>
    <row r="456" spans="1:2" x14ac:dyDescent="0.35">
      <c r="A456" s="162" t="str">
        <f t="shared" si="22"/>
        <v/>
      </c>
      <c r="B456" s="162" t="str">
        <f t="shared" si="23"/>
        <v/>
      </c>
    </row>
    <row r="457" spans="1:2" x14ac:dyDescent="0.35">
      <c r="A457" s="162" t="str">
        <f t="shared" si="22"/>
        <v/>
      </c>
      <c r="B457" s="162" t="str">
        <f t="shared" si="23"/>
        <v/>
      </c>
    </row>
    <row r="458" spans="1:2" x14ac:dyDescent="0.35">
      <c r="A458" s="162" t="str">
        <f t="shared" si="22"/>
        <v/>
      </c>
      <c r="B458" s="162" t="str">
        <f t="shared" si="23"/>
        <v/>
      </c>
    </row>
    <row r="459" spans="1:2" x14ac:dyDescent="0.35">
      <c r="A459" s="162" t="str">
        <f t="shared" si="22"/>
        <v/>
      </c>
      <c r="B459" s="162" t="str">
        <f t="shared" si="23"/>
        <v/>
      </c>
    </row>
    <row r="460" spans="1:2" x14ac:dyDescent="0.35">
      <c r="A460" s="162" t="str">
        <f t="shared" si="22"/>
        <v/>
      </c>
      <c r="B460" s="162" t="str">
        <f t="shared" si="23"/>
        <v/>
      </c>
    </row>
    <row r="461" spans="1:2" x14ac:dyDescent="0.35">
      <c r="A461" s="162" t="str">
        <f t="shared" si="22"/>
        <v/>
      </c>
      <c r="B461" s="162" t="str">
        <f t="shared" si="23"/>
        <v/>
      </c>
    </row>
    <row r="462" spans="1:2" x14ac:dyDescent="0.35">
      <c r="A462" s="162" t="str">
        <f t="shared" si="22"/>
        <v/>
      </c>
      <c r="B462" s="162" t="str">
        <f t="shared" si="23"/>
        <v/>
      </c>
    </row>
    <row r="463" spans="1:2" x14ac:dyDescent="0.35">
      <c r="A463" s="162" t="str">
        <f t="shared" si="22"/>
        <v/>
      </c>
      <c r="B463" s="162" t="str">
        <f t="shared" si="23"/>
        <v/>
      </c>
    </row>
    <row r="464" spans="1:2" x14ac:dyDescent="0.35">
      <c r="A464" s="162" t="str">
        <f t="shared" si="22"/>
        <v/>
      </c>
      <c r="B464" s="162" t="str">
        <f t="shared" si="23"/>
        <v/>
      </c>
    </row>
    <row r="465" spans="1:2" x14ac:dyDescent="0.35">
      <c r="A465" s="162" t="str">
        <f t="shared" si="22"/>
        <v/>
      </c>
      <c r="B465" s="162" t="str">
        <f t="shared" si="23"/>
        <v/>
      </c>
    </row>
    <row r="466" spans="1:2" x14ac:dyDescent="0.35">
      <c r="A466" s="162" t="str">
        <f t="shared" si="22"/>
        <v/>
      </c>
      <c r="B466" s="162" t="str">
        <f t="shared" si="23"/>
        <v/>
      </c>
    </row>
    <row r="467" spans="1:2" x14ac:dyDescent="0.35">
      <c r="A467" s="162" t="str">
        <f t="shared" si="22"/>
        <v/>
      </c>
      <c r="B467" s="162" t="str">
        <f t="shared" si="23"/>
        <v/>
      </c>
    </row>
    <row r="468" spans="1:2" x14ac:dyDescent="0.35">
      <c r="A468" s="162" t="str">
        <f t="shared" si="22"/>
        <v/>
      </c>
      <c r="B468" s="162" t="str">
        <f t="shared" si="23"/>
        <v/>
      </c>
    </row>
    <row r="469" spans="1:2" x14ac:dyDescent="0.35">
      <c r="A469" s="162" t="str">
        <f t="shared" si="22"/>
        <v/>
      </c>
      <c r="B469" s="162" t="str">
        <f t="shared" si="23"/>
        <v/>
      </c>
    </row>
    <row r="470" spans="1:2" x14ac:dyDescent="0.35">
      <c r="A470" s="162" t="str">
        <f t="shared" si="22"/>
        <v/>
      </c>
      <c r="B470" s="162" t="str">
        <f t="shared" si="23"/>
        <v/>
      </c>
    </row>
    <row r="471" spans="1:2" x14ac:dyDescent="0.35">
      <c r="A471" s="162" t="str">
        <f t="shared" si="22"/>
        <v/>
      </c>
      <c r="B471" s="162" t="str">
        <f t="shared" si="23"/>
        <v/>
      </c>
    </row>
    <row r="472" spans="1:2" x14ac:dyDescent="0.35">
      <c r="A472" s="162" t="str">
        <f t="shared" si="22"/>
        <v/>
      </c>
      <c r="B472" s="162" t="str">
        <f t="shared" si="23"/>
        <v/>
      </c>
    </row>
    <row r="473" spans="1:2" x14ac:dyDescent="0.35">
      <c r="A473" s="162" t="str">
        <f t="shared" si="22"/>
        <v/>
      </c>
      <c r="B473" s="162" t="str">
        <f t="shared" si="23"/>
        <v/>
      </c>
    </row>
    <row r="474" spans="1:2" x14ac:dyDescent="0.35">
      <c r="A474" s="162" t="str">
        <f t="shared" si="22"/>
        <v/>
      </c>
      <c r="B474" s="162" t="str">
        <f t="shared" si="23"/>
        <v/>
      </c>
    </row>
    <row r="475" spans="1:2" x14ac:dyDescent="0.35">
      <c r="A475" s="162" t="str">
        <f t="shared" si="22"/>
        <v/>
      </c>
      <c r="B475" s="162" t="str">
        <f t="shared" si="23"/>
        <v/>
      </c>
    </row>
    <row r="476" spans="1:2" x14ac:dyDescent="0.35">
      <c r="A476" s="162" t="str">
        <f t="shared" si="22"/>
        <v/>
      </c>
      <c r="B476" s="162" t="str">
        <f t="shared" si="23"/>
        <v/>
      </c>
    </row>
    <row r="477" spans="1:2" x14ac:dyDescent="0.35">
      <c r="A477" s="162" t="str">
        <f t="shared" si="22"/>
        <v/>
      </c>
      <c r="B477" s="162" t="str">
        <f t="shared" si="23"/>
        <v/>
      </c>
    </row>
    <row r="478" spans="1:2" x14ac:dyDescent="0.35">
      <c r="A478" s="162" t="str">
        <f t="shared" si="22"/>
        <v/>
      </c>
      <c r="B478" s="162" t="str">
        <f t="shared" si="23"/>
        <v/>
      </c>
    </row>
    <row r="479" spans="1:2" x14ac:dyDescent="0.35">
      <c r="A479" s="162" t="str">
        <f t="shared" si="22"/>
        <v/>
      </c>
      <c r="B479" s="162" t="str">
        <f t="shared" si="23"/>
        <v/>
      </c>
    </row>
    <row r="480" spans="1:2" x14ac:dyDescent="0.35">
      <c r="A480" s="162" t="str">
        <f t="shared" si="22"/>
        <v/>
      </c>
      <c r="B480" s="162" t="str">
        <f t="shared" si="23"/>
        <v/>
      </c>
    </row>
    <row r="481" spans="1:2" x14ac:dyDescent="0.35">
      <c r="A481" s="162" t="str">
        <f t="shared" si="22"/>
        <v/>
      </c>
      <c r="B481" s="162" t="str">
        <f t="shared" si="23"/>
        <v/>
      </c>
    </row>
    <row r="482" spans="1:2" x14ac:dyDescent="0.35">
      <c r="A482" s="162" t="str">
        <f t="shared" si="22"/>
        <v/>
      </c>
    </row>
    <row r="483" spans="1:2" x14ac:dyDescent="0.35">
      <c r="A483" s="162" t="str">
        <f t="shared" si="22"/>
        <v/>
      </c>
    </row>
    <row r="484" spans="1:2" x14ac:dyDescent="0.35">
      <c r="A484" s="162" t="str">
        <f t="shared" si="22"/>
        <v/>
      </c>
    </row>
    <row r="485" spans="1:2" x14ac:dyDescent="0.35">
      <c r="A485" s="162" t="str">
        <f t="shared" si="22"/>
        <v/>
      </c>
    </row>
    <row r="486" spans="1:2" x14ac:dyDescent="0.35">
      <c r="A486" s="162" t="str">
        <f t="shared" si="22"/>
        <v/>
      </c>
    </row>
    <row r="487" spans="1:2" x14ac:dyDescent="0.35">
      <c r="A487" s="162" t="str">
        <f t="shared" si="22"/>
        <v/>
      </c>
    </row>
    <row r="488" spans="1:2" x14ac:dyDescent="0.35">
      <c r="A488" s="162" t="str">
        <f t="shared" si="22"/>
        <v/>
      </c>
    </row>
    <row r="489" spans="1:2" x14ac:dyDescent="0.35">
      <c r="A489" s="162" t="str">
        <f t="shared" si="22"/>
        <v/>
      </c>
    </row>
    <row r="490" spans="1:2" x14ac:dyDescent="0.35">
      <c r="A490" s="162" t="str">
        <f t="shared" si="22"/>
        <v/>
      </c>
    </row>
    <row r="491" spans="1:2" x14ac:dyDescent="0.35">
      <c r="A491" s="162" t="str">
        <f t="shared" si="22"/>
        <v/>
      </c>
    </row>
    <row r="492" spans="1:2" x14ac:dyDescent="0.35">
      <c r="A492" s="162" t="str">
        <f t="shared" si="22"/>
        <v/>
      </c>
    </row>
    <row r="493" spans="1:2" x14ac:dyDescent="0.35">
      <c r="A493" s="162" t="str">
        <f t="shared" si="22"/>
        <v/>
      </c>
    </row>
    <row r="494" spans="1:2" x14ac:dyDescent="0.35">
      <c r="A494" s="162" t="str">
        <f t="shared" si="22"/>
        <v/>
      </c>
    </row>
    <row r="495" spans="1:2" x14ac:dyDescent="0.35">
      <c r="A495" s="162" t="str">
        <f t="shared" si="22"/>
        <v/>
      </c>
    </row>
    <row r="496" spans="1:2" x14ac:dyDescent="0.35">
      <c r="A496" s="162" t="str">
        <f t="shared" si="22"/>
        <v/>
      </c>
    </row>
    <row r="497" spans="1:1" x14ac:dyDescent="0.35">
      <c r="A497" s="162" t="str">
        <f t="shared" si="22"/>
        <v/>
      </c>
    </row>
    <row r="498" spans="1:1" x14ac:dyDescent="0.35">
      <c r="A498" s="162" t="str">
        <f t="shared" si="22"/>
        <v/>
      </c>
    </row>
    <row r="499" spans="1:1" x14ac:dyDescent="0.35">
      <c r="A499" s="162" t="str">
        <f t="shared" si="22"/>
        <v/>
      </c>
    </row>
    <row r="500" spans="1:1" x14ac:dyDescent="0.35">
      <c r="A500" s="162" t="str">
        <f t="shared" si="22"/>
        <v/>
      </c>
    </row>
    <row r="501" spans="1:1" x14ac:dyDescent="0.35">
      <c r="A501" s="162" t="str">
        <f t="shared" si="22"/>
        <v/>
      </c>
    </row>
    <row r="502" spans="1:1" x14ac:dyDescent="0.35">
      <c r="A502" s="162" t="str">
        <f t="shared" si="22"/>
        <v/>
      </c>
    </row>
    <row r="503" spans="1:1" x14ac:dyDescent="0.35">
      <c r="A503" s="162" t="str">
        <f t="shared" si="22"/>
        <v/>
      </c>
    </row>
    <row r="504" spans="1:1" x14ac:dyDescent="0.35">
      <c r="A504" s="162" t="str">
        <f t="shared" si="22"/>
        <v/>
      </c>
    </row>
    <row r="505" spans="1:1" x14ac:dyDescent="0.35">
      <c r="A505" s="162" t="str">
        <f t="shared" si="22"/>
        <v/>
      </c>
    </row>
    <row r="506" spans="1:1" x14ac:dyDescent="0.35">
      <c r="A506" s="162" t="str">
        <f t="shared" si="22"/>
        <v/>
      </c>
    </row>
    <row r="507" spans="1:1" x14ac:dyDescent="0.35">
      <c r="A507" s="162" t="str">
        <f t="shared" si="22"/>
        <v/>
      </c>
    </row>
    <row r="508" spans="1:1" x14ac:dyDescent="0.35">
      <c r="A508" s="162" t="str">
        <f t="shared" si="22"/>
        <v/>
      </c>
    </row>
    <row r="509" spans="1:1" x14ac:dyDescent="0.35">
      <c r="A509" s="162" t="str">
        <f t="shared" si="22"/>
        <v/>
      </c>
    </row>
    <row r="510" spans="1:1" x14ac:dyDescent="0.35">
      <c r="A510" s="162" t="str">
        <f t="shared" si="22"/>
        <v/>
      </c>
    </row>
    <row r="511" spans="1:1" x14ac:dyDescent="0.35">
      <c r="A511" s="162" t="str">
        <f t="shared" si="22"/>
        <v/>
      </c>
    </row>
    <row r="512" spans="1:1" x14ac:dyDescent="0.35">
      <c r="A512" s="162" t="str">
        <f t="shared" si="22"/>
        <v/>
      </c>
    </row>
    <row r="513" spans="1:1" x14ac:dyDescent="0.35">
      <c r="A513" s="162" t="str">
        <f t="shared" si="22"/>
        <v/>
      </c>
    </row>
    <row r="514" spans="1:1" x14ac:dyDescent="0.35">
      <c r="A514" s="162" t="str">
        <f t="shared" si="22"/>
        <v/>
      </c>
    </row>
    <row r="515" spans="1:1" x14ac:dyDescent="0.35">
      <c r="A515" s="162" t="str">
        <f t="shared" si="22"/>
        <v/>
      </c>
    </row>
    <row r="516" spans="1:1" x14ac:dyDescent="0.35">
      <c r="A516" s="162" t="str">
        <f t="shared" si="22"/>
        <v/>
      </c>
    </row>
    <row r="517" spans="1:1" x14ac:dyDescent="0.35">
      <c r="A517" s="162" t="str">
        <f t="shared" si="22"/>
        <v/>
      </c>
    </row>
    <row r="518" spans="1:1" x14ac:dyDescent="0.35">
      <c r="A518" s="162" t="str">
        <f t="shared" si="22"/>
        <v/>
      </c>
    </row>
    <row r="519" spans="1:1" x14ac:dyDescent="0.35">
      <c r="A519" s="162" t="str">
        <f t="shared" ref="A519:A582" si="24">IF(G519="","",IF(B519="",A518,B519))</f>
        <v/>
      </c>
    </row>
    <row r="520" spans="1:1" x14ac:dyDescent="0.35">
      <c r="A520" s="162" t="str">
        <f t="shared" si="24"/>
        <v/>
      </c>
    </row>
    <row r="521" spans="1:1" x14ac:dyDescent="0.35">
      <c r="A521" s="162" t="str">
        <f t="shared" si="24"/>
        <v/>
      </c>
    </row>
    <row r="522" spans="1:1" x14ac:dyDescent="0.35">
      <c r="A522" s="162" t="str">
        <f t="shared" si="24"/>
        <v/>
      </c>
    </row>
    <row r="523" spans="1:1" x14ac:dyDescent="0.35">
      <c r="A523" s="162" t="str">
        <f t="shared" si="24"/>
        <v/>
      </c>
    </row>
    <row r="524" spans="1:1" x14ac:dyDescent="0.35">
      <c r="A524" s="162" t="str">
        <f t="shared" si="24"/>
        <v/>
      </c>
    </row>
    <row r="525" spans="1:1" x14ac:dyDescent="0.35">
      <c r="A525" s="162" t="str">
        <f t="shared" si="24"/>
        <v/>
      </c>
    </row>
    <row r="526" spans="1:1" x14ac:dyDescent="0.35">
      <c r="A526" s="162" t="str">
        <f t="shared" si="24"/>
        <v/>
      </c>
    </row>
    <row r="527" spans="1:1" x14ac:dyDescent="0.35">
      <c r="A527" s="162" t="str">
        <f t="shared" si="24"/>
        <v/>
      </c>
    </row>
    <row r="528" spans="1:1" x14ac:dyDescent="0.35">
      <c r="A528" s="162" t="str">
        <f t="shared" si="24"/>
        <v/>
      </c>
    </row>
    <row r="529" spans="1:1" x14ac:dyDescent="0.35">
      <c r="A529" s="162" t="str">
        <f t="shared" si="24"/>
        <v/>
      </c>
    </row>
    <row r="530" spans="1:1" x14ac:dyDescent="0.35">
      <c r="A530" s="162" t="str">
        <f t="shared" si="24"/>
        <v/>
      </c>
    </row>
    <row r="531" spans="1:1" x14ac:dyDescent="0.35">
      <c r="A531" s="162" t="str">
        <f t="shared" si="24"/>
        <v/>
      </c>
    </row>
    <row r="532" spans="1:1" x14ac:dyDescent="0.35">
      <c r="A532" s="162" t="str">
        <f t="shared" si="24"/>
        <v/>
      </c>
    </row>
    <row r="533" spans="1:1" x14ac:dyDescent="0.35">
      <c r="A533" s="162" t="str">
        <f t="shared" si="24"/>
        <v/>
      </c>
    </row>
    <row r="534" spans="1:1" x14ac:dyDescent="0.35">
      <c r="A534" s="162" t="str">
        <f t="shared" si="24"/>
        <v/>
      </c>
    </row>
    <row r="535" spans="1:1" x14ac:dyDescent="0.35">
      <c r="A535" s="162" t="str">
        <f t="shared" si="24"/>
        <v/>
      </c>
    </row>
    <row r="536" spans="1:1" x14ac:dyDescent="0.35">
      <c r="A536" s="162" t="str">
        <f t="shared" si="24"/>
        <v/>
      </c>
    </row>
    <row r="537" spans="1:1" x14ac:dyDescent="0.35">
      <c r="A537" s="162" t="str">
        <f t="shared" si="24"/>
        <v/>
      </c>
    </row>
    <row r="538" spans="1:1" x14ac:dyDescent="0.35">
      <c r="A538" s="162" t="str">
        <f t="shared" si="24"/>
        <v/>
      </c>
    </row>
    <row r="539" spans="1:1" x14ac:dyDescent="0.35">
      <c r="A539" s="162" t="str">
        <f t="shared" si="24"/>
        <v/>
      </c>
    </row>
    <row r="540" spans="1:1" x14ac:dyDescent="0.35">
      <c r="A540" s="162" t="str">
        <f t="shared" si="24"/>
        <v/>
      </c>
    </row>
    <row r="541" spans="1:1" x14ac:dyDescent="0.35">
      <c r="A541" s="162" t="str">
        <f t="shared" si="24"/>
        <v/>
      </c>
    </row>
    <row r="542" spans="1:1" x14ac:dyDescent="0.35">
      <c r="A542" s="162" t="str">
        <f t="shared" si="24"/>
        <v/>
      </c>
    </row>
    <row r="543" spans="1:1" x14ac:dyDescent="0.35">
      <c r="A543" s="162" t="str">
        <f t="shared" si="24"/>
        <v/>
      </c>
    </row>
    <row r="544" spans="1:1" x14ac:dyDescent="0.35">
      <c r="A544" s="162" t="str">
        <f t="shared" si="24"/>
        <v/>
      </c>
    </row>
    <row r="545" spans="1:1" x14ac:dyDescent="0.35">
      <c r="A545" s="162" t="str">
        <f t="shared" si="24"/>
        <v/>
      </c>
    </row>
    <row r="546" spans="1:1" x14ac:dyDescent="0.35">
      <c r="A546" s="162" t="str">
        <f t="shared" si="24"/>
        <v/>
      </c>
    </row>
    <row r="547" spans="1:1" x14ac:dyDescent="0.35">
      <c r="A547" s="162" t="str">
        <f t="shared" si="24"/>
        <v/>
      </c>
    </row>
    <row r="548" spans="1:1" x14ac:dyDescent="0.35">
      <c r="A548" s="162" t="str">
        <f t="shared" si="24"/>
        <v/>
      </c>
    </row>
    <row r="549" spans="1:1" x14ac:dyDescent="0.35">
      <c r="A549" s="162" t="str">
        <f t="shared" si="24"/>
        <v/>
      </c>
    </row>
    <row r="550" spans="1:1" x14ac:dyDescent="0.35">
      <c r="A550" s="162" t="str">
        <f t="shared" si="24"/>
        <v/>
      </c>
    </row>
    <row r="551" spans="1:1" x14ac:dyDescent="0.35">
      <c r="A551" s="162" t="str">
        <f t="shared" si="24"/>
        <v/>
      </c>
    </row>
    <row r="552" spans="1:1" x14ac:dyDescent="0.35">
      <c r="A552" s="162" t="str">
        <f t="shared" si="24"/>
        <v/>
      </c>
    </row>
    <row r="553" spans="1:1" x14ac:dyDescent="0.35">
      <c r="A553" s="162" t="str">
        <f t="shared" si="24"/>
        <v/>
      </c>
    </row>
    <row r="554" spans="1:1" x14ac:dyDescent="0.35">
      <c r="A554" s="162" t="str">
        <f t="shared" si="24"/>
        <v/>
      </c>
    </row>
    <row r="555" spans="1:1" x14ac:dyDescent="0.35">
      <c r="A555" s="162" t="str">
        <f t="shared" si="24"/>
        <v/>
      </c>
    </row>
    <row r="556" spans="1:1" x14ac:dyDescent="0.35">
      <c r="A556" s="162" t="str">
        <f t="shared" si="24"/>
        <v/>
      </c>
    </row>
    <row r="557" spans="1:1" x14ac:dyDescent="0.35">
      <c r="A557" s="162" t="str">
        <f t="shared" si="24"/>
        <v/>
      </c>
    </row>
    <row r="558" spans="1:1" x14ac:dyDescent="0.35">
      <c r="A558" s="162" t="str">
        <f t="shared" si="24"/>
        <v/>
      </c>
    </row>
    <row r="559" spans="1:1" x14ac:dyDescent="0.35">
      <c r="A559" s="162" t="str">
        <f t="shared" si="24"/>
        <v/>
      </c>
    </row>
    <row r="560" spans="1:1" x14ac:dyDescent="0.35">
      <c r="A560" s="162" t="str">
        <f t="shared" si="24"/>
        <v/>
      </c>
    </row>
    <row r="561" spans="1:1" x14ac:dyDescent="0.35">
      <c r="A561" s="162" t="str">
        <f t="shared" si="24"/>
        <v/>
      </c>
    </row>
    <row r="562" spans="1:1" x14ac:dyDescent="0.35">
      <c r="A562" s="162" t="str">
        <f t="shared" si="24"/>
        <v/>
      </c>
    </row>
    <row r="563" spans="1:1" x14ac:dyDescent="0.35">
      <c r="A563" s="162" t="str">
        <f t="shared" si="24"/>
        <v/>
      </c>
    </row>
    <row r="564" spans="1:1" x14ac:dyDescent="0.35">
      <c r="A564" s="162" t="str">
        <f t="shared" si="24"/>
        <v/>
      </c>
    </row>
    <row r="565" spans="1:1" x14ac:dyDescent="0.35">
      <c r="A565" s="162" t="str">
        <f t="shared" si="24"/>
        <v/>
      </c>
    </row>
    <row r="566" spans="1:1" x14ac:dyDescent="0.35">
      <c r="A566" s="162" t="str">
        <f t="shared" si="24"/>
        <v/>
      </c>
    </row>
    <row r="567" spans="1:1" x14ac:dyDescent="0.35">
      <c r="A567" s="162" t="str">
        <f t="shared" si="24"/>
        <v/>
      </c>
    </row>
    <row r="568" spans="1:1" x14ac:dyDescent="0.35">
      <c r="A568" s="162" t="str">
        <f t="shared" si="24"/>
        <v/>
      </c>
    </row>
    <row r="569" spans="1:1" x14ac:dyDescent="0.35">
      <c r="A569" s="162" t="str">
        <f t="shared" si="24"/>
        <v/>
      </c>
    </row>
    <row r="570" spans="1:1" x14ac:dyDescent="0.35">
      <c r="A570" s="162" t="str">
        <f t="shared" si="24"/>
        <v/>
      </c>
    </row>
    <row r="571" spans="1:1" x14ac:dyDescent="0.35">
      <c r="A571" s="162" t="str">
        <f t="shared" si="24"/>
        <v/>
      </c>
    </row>
    <row r="572" spans="1:1" x14ac:dyDescent="0.35">
      <c r="A572" s="162" t="str">
        <f t="shared" si="24"/>
        <v/>
      </c>
    </row>
    <row r="573" spans="1:1" x14ac:dyDescent="0.35">
      <c r="A573" s="162" t="str">
        <f t="shared" si="24"/>
        <v/>
      </c>
    </row>
    <row r="574" spans="1:1" x14ac:dyDescent="0.35">
      <c r="A574" s="162" t="str">
        <f t="shared" si="24"/>
        <v/>
      </c>
    </row>
    <row r="575" spans="1:1" x14ac:dyDescent="0.35">
      <c r="A575" s="162" t="str">
        <f t="shared" si="24"/>
        <v/>
      </c>
    </row>
    <row r="576" spans="1:1" x14ac:dyDescent="0.35">
      <c r="A576" s="162" t="str">
        <f t="shared" si="24"/>
        <v/>
      </c>
    </row>
    <row r="577" spans="1:1" x14ac:dyDescent="0.35">
      <c r="A577" s="162" t="str">
        <f t="shared" si="24"/>
        <v/>
      </c>
    </row>
    <row r="578" spans="1:1" x14ac:dyDescent="0.35">
      <c r="A578" s="162" t="str">
        <f t="shared" si="24"/>
        <v/>
      </c>
    </row>
    <row r="579" spans="1:1" x14ac:dyDescent="0.35">
      <c r="A579" s="162" t="str">
        <f t="shared" si="24"/>
        <v/>
      </c>
    </row>
    <row r="580" spans="1:1" x14ac:dyDescent="0.35">
      <c r="A580" s="162" t="str">
        <f t="shared" si="24"/>
        <v/>
      </c>
    </row>
    <row r="581" spans="1:1" x14ac:dyDescent="0.35">
      <c r="A581" s="162" t="str">
        <f t="shared" si="24"/>
        <v/>
      </c>
    </row>
    <row r="582" spans="1:1" x14ac:dyDescent="0.35">
      <c r="A582" s="162" t="str">
        <f t="shared" si="24"/>
        <v/>
      </c>
    </row>
    <row r="583" spans="1:1" x14ac:dyDescent="0.35">
      <c r="A583" s="162" t="str">
        <f t="shared" ref="A583:A646" si="25">IF(G583="","",IF(B583="",A582,B583))</f>
        <v/>
      </c>
    </row>
    <row r="584" spans="1:1" x14ac:dyDescent="0.35">
      <c r="A584" s="162" t="str">
        <f t="shared" si="25"/>
        <v/>
      </c>
    </row>
    <row r="585" spans="1:1" x14ac:dyDescent="0.35">
      <c r="A585" s="162" t="str">
        <f t="shared" si="25"/>
        <v/>
      </c>
    </row>
    <row r="586" spans="1:1" x14ac:dyDescent="0.35">
      <c r="A586" s="162" t="str">
        <f t="shared" si="25"/>
        <v/>
      </c>
    </row>
    <row r="587" spans="1:1" x14ac:dyDescent="0.35">
      <c r="A587" s="162" t="str">
        <f t="shared" si="25"/>
        <v/>
      </c>
    </row>
    <row r="588" spans="1:1" x14ac:dyDescent="0.35">
      <c r="A588" s="162" t="str">
        <f t="shared" si="25"/>
        <v/>
      </c>
    </row>
    <row r="589" spans="1:1" x14ac:dyDescent="0.35">
      <c r="A589" s="162" t="str">
        <f t="shared" si="25"/>
        <v/>
      </c>
    </row>
    <row r="590" spans="1:1" x14ac:dyDescent="0.35">
      <c r="A590" s="162" t="str">
        <f t="shared" si="25"/>
        <v/>
      </c>
    </row>
    <row r="591" spans="1:1" x14ac:dyDescent="0.35">
      <c r="A591" s="162" t="str">
        <f t="shared" si="25"/>
        <v/>
      </c>
    </row>
    <row r="592" spans="1:1" x14ac:dyDescent="0.35">
      <c r="A592" s="162" t="str">
        <f t="shared" si="25"/>
        <v/>
      </c>
    </row>
    <row r="593" spans="1:1" x14ac:dyDescent="0.35">
      <c r="A593" s="162" t="str">
        <f t="shared" si="25"/>
        <v/>
      </c>
    </row>
    <row r="594" spans="1:1" x14ac:dyDescent="0.35">
      <c r="A594" s="162" t="str">
        <f t="shared" si="25"/>
        <v/>
      </c>
    </row>
    <row r="595" spans="1:1" x14ac:dyDescent="0.35">
      <c r="A595" s="162" t="str">
        <f t="shared" si="25"/>
        <v/>
      </c>
    </row>
    <row r="596" spans="1:1" x14ac:dyDescent="0.35">
      <c r="A596" s="162" t="str">
        <f t="shared" si="25"/>
        <v/>
      </c>
    </row>
    <row r="597" spans="1:1" x14ac:dyDescent="0.35">
      <c r="A597" s="162" t="str">
        <f t="shared" si="25"/>
        <v/>
      </c>
    </row>
    <row r="598" spans="1:1" x14ac:dyDescent="0.35">
      <c r="A598" s="162" t="str">
        <f t="shared" si="25"/>
        <v/>
      </c>
    </row>
    <row r="599" spans="1:1" x14ac:dyDescent="0.35">
      <c r="A599" s="162" t="str">
        <f t="shared" si="25"/>
        <v/>
      </c>
    </row>
    <row r="600" spans="1:1" x14ac:dyDescent="0.35">
      <c r="A600" s="162" t="str">
        <f t="shared" si="25"/>
        <v/>
      </c>
    </row>
    <row r="601" spans="1:1" x14ac:dyDescent="0.35">
      <c r="A601" s="162" t="str">
        <f t="shared" si="25"/>
        <v/>
      </c>
    </row>
    <row r="602" spans="1:1" x14ac:dyDescent="0.35">
      <c r="A602" s="162" t="str">
        <f t="shared" si="25"/>
        <v/>
      </c>
    </row>
    <row r="603" spans="1:1" x14ac:dyDescent="0.35">
      <c r="A603" s="162" t="str">
        <f t="shared" si="25"/>
        <v/>
      </c>
    </row>
    <row r="604" spans="1:1" x14ac:dyDescent="0.35">
      <c r="A604" s="162" t="str">
        <f t="shared" si="25"/>
        <v/>
      </c>
    </row>
    <row r="605" spans="1:1" x14ac:dyDescent="0.35">
      <c r="A605" s="162" t="str">
        <f t="shared" si="25"/>
        <v/>
      </c>
    </row>
    <row r="606" spans="1:1" x14ac:dyDescent="0.35">
      <c r="A606" s="162" t="str">
        <f t="shared" si="25"/>
        <v/>
      </c>
    </row>
    <row r="607" spans="1:1" x14ac:dyDescent="0.35">
      <c r="A607" s="162" t="str">
        <f t="shared" si="25"/>
        <v/>
      </c>
    </row>
    <row r="608" spans="1:1" x14ac:dyDescent="0.35">
      <c r="A608" s="162" t="str">
        <f t="shared" si="25"/>
        <v/>
      </c>
    </row>
    <row r="609" spans="1:1" x14ac:dyDescent="0.35">
      <c r="A609" s="162" t="str">
        <f t="shared" si="25"/>
        <v/>
      </c>
    </row>
    <row r="610" spans="1:1" x14ac:dyDescent="0.35">
      <c r="A610" s="162" t="str">
        <f t="shared" si="25"/>
        <v/>
      </c>
    </row>
    <row r="611" spans="1:1" x14ac:dyDescent="0.35">
      <c r="A611" s="162" t="str">
        <f t="shared" si="25"/>
        <v/>
      </c>
    </row>
    <row r="612" spans="1:1" x14ac:dyDescent="0.35">
      <c r="A612" s="162" t="str">
        <f t="shared" si="25"/>
        <v/>
      </c>
    </row>
    <row r="613" spans="1:1" x14ac:dyDescent="0.35">
      <c r="A613" s="162" t="str">
        <f t="shared" si="25"/>
        <v/>
      </c>
    </row>
    <row r="614" spans="1:1" x14ac:dyDescent="0.35">
      <c r="A614" s="162" t="str">
        <f t="shared" si="25"/>
        <v/>
      </c>
    </row>
    <row r="615" spans="1:1" x14ac:dyDescent="0.35">
      <c r="A615" s="162" t="str">
        <f t="shared" si="25"/>
        <v/>
      </c>
    </row>
    <row r="616" spans="1:1" x14ac:dyDescent="0.35">
      <c r="A616" s="162" t="str">
        <f t="shared" si="25"/>
        <v/>
      </c>
    </row>
    <row r="617" spans="1:1" x14ac:dyDescent="0.35">
      <c r="A617" s="162" t="str">
        <f t="shared" si="25"/>
        <v/>
      </c>
    </row>
    <row r="618" spans="1:1" x14ac:dyDescent="0.35">
      <c r="A618" s="162" t="str">
        <f t="shared" si="25"/>
        <v/>
      </c>
    </row>
    <row r="619" spans="1:1" x14ac:dyDescent="0.35">
      <c r="A619" s="162" t="str">
        <f t="shared" si="25"/>
        <v/>
      </c>
    </row>
    <row r="620" spans="1:1" x14ac:dyDescent="0.35">
      <c r="A620" s="162" t="str">
        <f t="shared" si="25"/>
        <v/>
      </c>
    </row>
    <row r="621" spans="1:1" x14ac:dyDescent="0.35">
      <c r="A621" s="162" t="str">
        <f t="shared" si="25"/>
        <v/>
      </c>
    </row>
    <row r="622" spans="1:1" x14ac:dyDescent="0.35">
      <c r="A622" s="162" t="str">
        <f t="shared" si="25"/>
        <v/>
      </c>
    </row>
    <row r="623" spans="1:1" x14ac:dyDescent="0.35">
      <c r="A623" s="162" t="str">
        <f t="shared" si="25"/>
        <v/>
      </c>
    </row>
    <row r="624" spans="1:1" x14ac:dyDescent="0.35">
      <c r="A624" s="162" t="str">
        <f t="shared" si="25"/>
        <v/>
      </c>
    </row>
    <row r="625" spans="1:1" x14ac:dyDescent="0.35">
      <c r="A625" s="162" t="str">
        <f t="shared" si="25"/>
        <v/>
      </c>
    </row>
    <row r="626" spans="1:1" x14ac:dyDescent="0.35">
      <c r="A626" s="162" t="str">
        <f t="shared" si="25"/>
        <v/>
      </c>
    </row>
    <row r="627" spans="1:1" x14ac:dyDescent="0.35">
      <c r="A627" s="162" t="str">
        <f t="shared" si="25"/>
        <v/>
      </c>
    </row>
    <row r="628" spans="1:1" x14ac:dyDescent="0.35">
      <c r="A628" s="162" t="str">
        <f t="shared" si="25"/>
        <v/>
      </c>
    </row>
    <row r="629" spans="1:1" x14ac:dyDescent="0.35">
      <c r="A629" s="162" t="str">
        <f t="shared" si="25"/>
        <v/>
      </c>
    </row>
    <row r="630" spans="1:1" x14ac:dyDescent="0.35">
      <c r="A630" s="162" t="str">
        <f t="shared" si="25"/>
        <v/>
      </c>
    </row>
    <row r="631" spans="1:1" x14ac:dyDescent="0.35">
      <c r="A631" s="162" t="str">
        <f t="shared" si="25"/>
        <v/>
      </c>
    </row>
    <row r="632" spans="1:1" x14ac:dyDescent="0.35">
      <c r="A632" s="162" t="str">
        <f t="shared" si="25"/>
        <v/>
      </c>
    </row>
    <row r="633" spans="1:1" x14ac:dyDescent="0.35">
      <c r="A633" s="162" t="str">
        <f t="shared" si="25"/>
        <v/>
      </c>
    </row>
    <row r="634" spans="1:1" x14ac:dyDescent="0.35">
      <c r="A634" s="162" t="str">
        <f t="shared" si="25"/>
        <v/>
      </c>
    </row>
    <row r="635" spans="1:1" x14ac:dyDescent="0.35">
      <c r="A635" s="162" t="str">
        <f t="shared" si="25"/>
        <v/>
      </c>
    </row>
    <row r="636" spans="1:1" x14ac:dyDescent="0.35">
      <c r="A636" s="162" t="str">
        <f t="shared" si="25"/>
        <v/>
      </c>
    </row>
    <row r="637" spans="1:1" x14ac:dyDescent="0.35">
      <c r="A637" s="162" t="str">
        <f t="shared" si="25"/>
        <v/>
      </c>
    </row>
    <row r="638" spans="1:1" x14ac:dyDescent="0.35">
      <c r="A638" s="162" t="str">
        <f t="shared" si="25"/>
        <v/>
      </c>
    </row>
    <row r="639" spans="1:1" x14ac:dyDescent="0.35">
      <c r="A639" s="162" t="str">
        <f t="shared" si="25"/>
        <v/>
      </c>
    </row>
    <row r="640" spans="1:1" x14ac:dyDescent="0.35">
      <c r="A640" s="162" t="str">
        <f t="shared" si="25"/>
        <v/>
      </c>
    </row>
    <row r="641" spans="1:1" x14ac:dyDescent="0.35">
      <c r="A641" s="162" t="str">
        <f t="shared" si="25"/>
        <v/>
      </c>
    </row>
    <row r="642" spans="1:1" x14ac:dyDescent="0.35">
      <c r="A642" s="162" t="str">
        <f t="shared" si="25"/>
        <v/>
      </c>
    </row>
    <row r="643" spans="1:1" x14ac:dyDescent="0.35">
      <c r="A643" s="162" t="str">
        <f t="shared" si="25"/>
        <v/>
      </c>
    </row>
    <row r="644" spans="1:1" x14ac:dyDescent="0.35">
      <c r="A644" s="162" t="str">
        <f t="shared" si="25"/>
        <v/>
      </c>
    </row>
    <row r="645" spans="1:1" x14ac:dyDescent="0.35">
      <c r="A645" s="162" t="str">
        <f t="shared" si="25"/>
        <v/>
      </c>
    </row>
    <row r="646" spans="1:1" x14ac:dyDescent="0.35">
      <c r="A646" s="162" t="str">
        <f t="shared" si="25"/>
        <v/>
      </c>
    </row>
    <row r="647" spans="1:1" x14ac:dyDescent="0.35">
      <c r="A647" s="162" t="str">
        <f t="shared" ref="A647:A710" si="26">IF(G647="","",IF(B647="",A646,B647))</f>
        <v/>
      </c>
    </row>
    <row r="648" spans="1:1" x14ac:dyDescent="0.35">
      <c r="A648" s="162" t="str">
        <f t="shared" si="26"/>
        <v/>
      </c>
    </row>
    <row r="649" spans="1:1" x14ac:dyDescent="0.35">
      <c r="A649" s="162" t="str">
        <f t="shared" si="26"/>
        <v/>
      </c>
    </row>
    <row r="650" spans="1:1" x14ac:dyDescent="0.35">
      <c r="A650" s="162" t="str">
        <f t="shared" si="26"/>
        <v/>
      </c>
    </row>
    <row r="651" spans="1:1" x14ac:dyDescent="0.35">
      <c r="A651" s="162" t="str">
        <f t="shared" si="26"/>
        <v/>
      </c>
    </row>
    <row r="652" spans="1:1" x14ac:dyDescent="0.35">
      <c r="A652" s="162" t="str">
        <f t="shared" si="26"/>
        <v/>
      </c>
    </row>
    <row r="653" spans="1:1" x14ac:dyDescent="0.35">
      <c r="A653" s="162" t="str">
        <f t="shared" si="26"/>
        <v/>
      </c>
    </row>
    <row r="654" spans="1:1" x14ac:dyDescent="0.35">
      <c r="A654" s="162" t="str">
        <f t="shared" si="26"/>
        <v/>
      </c>
    </row>
    <row r="655" spans="1:1" x14ac:dyDescent="0.35">
      <c r="A655" s="162" t="str">
        <f t="shared" si="26"/>
        <v/>
      </c>
    </row>
    <row r="656" spans="1:1" x14ac:dyDescent="0.35">
      <c r="A656" s="162" t="str">
        <f t="shared" si="26"/>
        <v/>
      </c>
    </row>
    <row r="657" spans="1:1" x14ac:dyDescent="0.35">
      <c r="A657" s="162" t="str">
        <f t="shared" si="26"/>
        <v/>
      </c>
    </row>
    <row r="658" spans="1:1" x14ac:dyDescent="0.35">
      <c r="A658" s="162" t="str">
        <f t="shared" si="26"/>
        <v/>
      </c>
    </row>
    <row r="659" spans="1:1" x14ac:dyDescent="0.35">
      <c r="A659" s="162" t="str">
        <f t="shared" si="26"/>
        <v/>
      </c>
    </row>
    <row r="660" spans="1:1" x14ac:dyDescent="0.35">
      <c r="A660" s="162" t="str">
        <f t="shared" si="26"/>
        <v/>
      </c>
    </row>
    <row r="661" spans="1:1" x14ac:dyDescent="0.35">
      <c r="A661" s="162" t="str">
        <f t="shared" si="26"/>
        <v/>
      </c>
    </row>
    <row r="662" spans="1:1" x14ac:dyDescent="0.35">
      <c r="A662" s="162" t="str">
        <f t="shared" si="26"/>
        <v/>
      </c>
    </row>
    <row r="663" spans="1:1" x14ac:dyDescent="0.35">
      <c r="A663" s="162" t="str">
        <f t="shared" si="26"/>
        <v/>
      </c>
    </row>
    <row r="664" spans="1:1" x14ac:dyDescent="0.35">
      <c r="A664" s="162" t="str">
        <f t="shared" si="26"/>
        <v/>
      </c>
    </row>
    <row r="665" spans="1:1" x14ac:dyDescent="0.35">
      <c r="A665" s="162" t="str">
        <f t="shared" si="26"/>
        <v/>
      </c>
    </row>
    <row r="666" spans="1:1" x14ac:dyDescent="0.35">
      <c r="A666" s="162" t="str">
        <f t="shared" si="26"/>
        <v/>
      </c>
    </row>
    <row r="667" spans="1:1" x14ac:dyDescent="0.35">
      <c r="A667" s="162" t="str">
        <f t="shared" si="26"/>
        <v/>
      </c>
    </row>
    <row r="668" spans="1:1" x14ac:dyDescent="0.35">
      <c r="A668" s="162" t="str">
        <f t="shared" si="26"/>
        <v/>
      </c>
    </row>
    <row r="669" spans="1:1" x14ac:dyDescent="0.35">
      <c r="A669" s="162" t="str">
        <f t="shared" si="26"/>
        <v/>
      </c>
    </row>
    <row r="670" spans="1:1" x14ac:dyDescent="0.35">
      <c r="A670" s="162" t="str">
        <f t="shared" si="26"/>
        <v/>
      </c>
    </row>
    <row r="671" spans="1:1" x14ac:dyDescent="0.35">
      <c r="A671" s="162" t="str">
        <f t="shared" si="26"/>
        <v/>
      </c>
    </row>
    <row r="672" spans="1:1" x14ac:dyDescent="0.35">
      <c r="A672" s="162" t="str">
        <f t="shared" si="26"/>
        <v/>
      </c>
    </row>
    <row r="673" spans="1:1" x14ac:dyDescent="0.35">
      <c r="A673" s="162" t="str">
        <f t="shared" si="26"/>
        <v/>
      </c>
    </row>
    <row r="674" spans="1:1" x14ac:dyDescent="0.35">
      <c r="A674" s="162" t="str">
        <f t="shared" si="26"/>
        <v/>
      </c>
    </row>
    <row r="675" spans="1:1" x14ac:dyDescent="0.35">
      <c r="A675" s="162" t="str">
        <f t="shared" si="26"/>
        <v/>
      </c>
    </row>
    <row r="676" spans="1:1" x14ac:dyDescent="0.35">
      <c r="A676" s="162" t="str">
        <f t="shared" si="26"/>
        <v/>
      </c>
    </row>
    <row r="677" spans="1:1" x14ac:dyDescent="0.35">
      <c r="A677" s="162" t="str">
        <f t="shared" si="26"/>
        <v/>
      </c>
    </row>
    <row r="678" spans="1:1" x14ac:dyDescent="0.35">
      <c r="A678" s="162" t="str">
        <f t="shared" si="26"/>
        <v/>
      </c>
    </row>
    <row r="679" spans="1:1" x14ac:dyDescent="0.35">
      <c r="A679" s="162" t="str">
        <f t="shared" si="26"/>
        <v/>
      </c>
    </row>
    <row r="680" spans="1:1" x14ac:dyDescent="0.35">
      <c r="A680" s="162" t="str">
        <f t="shared" si="26"/>
        <v/>
      </c>
    </row>
    <row r="681" spans="1:1" x14ac:dyDescent="0.35">
      <c r="A681" s="162" t="str">
        <f t="shared" si="26"/>
        <v/>
      </c>
    </row>
    <row r="682" spans="1:1" x14ac:dyDescent="0.35">
      <c r="A682" s="162" t="str">
        <f t="shared" si="26"/>
        <v/>
      </c>
    </row>
    <row r="683" spans="1:1" x14ac:dyDescent="0.35">
      <c r="A683" s="162" t="str">
        <f t="shared" si="26"/>
        <v/>
      </c>
    </row>
    <row r="684" spans="1:1" x14ac:dyDescent="0.35">
      <c r="A684" s="162" t="str">
        <f t="shared" si="26"/>
        <v/>
      </c>
    </row>
    <row r="685" spans="1:1" x14ac:dyDescent="0.35">
      <c r="A685" s="162" t="str">
        <f t="shared" si="26"/>
        <v/>
      </c>
    </row>
    <row r="686" spans="1:1" x14ac:dyDescent="0.35">
      <c r="A686" s="162" t="str">
        <f t="shared" si="26"/>
        <v/>
      </c>
    </row>
    <row r="687" spans="1:1" x14ac:dyDescent="0.35">
      <c r="A687" s="162" t="str">
        <f t="shared" si="26"/>
        <v/>
      </c>
    </row>
    <row r="688" spans="1:1" x14ac:dyDescent="0.35">
      <c r="A688" s="162" t="str">
        <f t="shared" si="26"/>
        <v/>
      </c>
    </row>
    <row r="689" spans="1:1" x14ac:dyDescent="0.35">
      <c r="A689" s="162" t="str">
        <f t="shared" si="26"/>
        <v/>
      </c>
    </row>
    <row r="690" spans="1:1" x14ac:dyDescent="0.35">
      <c r="A690" s="162" t="str">
        <f t="shared" si="26"/>
        <v/>
      </c>
    </row>
    <row r="691" spans="1:1" x14ac:dyDescent="0.35">
      <c r="A691" s="162" t="str">
        <f t="shared" si="26"/>
        <v/>
      </c>
    </row>
    <row r="692" spans="1:1" x14ac:dyDescent="0.35">
      <c r="A692" s="162" t="str">
        <f t="shared" si="26"/>
        <v/>
      </c>
    </row>
    <row r="693" spans="1:1" x14ac:dyDescent="0.35">
      <c r="A693" s="162" t="str">
        <f t="shared" si="26"/>
        <v/>
      </c>
    </row>
    <row r="694" spans="1:1" x14ac:dyDescent="0.35">
      <c r="A694" s="162" t="str">
        <f t="shared" si="26"/>
        <v/>
      </c>
    </row>
    <row r="695" spans="1:1" x14ac:dyDescent="0.35">
      <c r="A695" s="162" t="str">
        <f t="shared" si="26"/>
        <v/>
      </c>
    </row>
    <row r="696" spans="1:1" x14ac:dyDescent="0.35">
      <c r="A696" s="162" t="str">
        <f t="shared" si="26"/>
        <v/>
      </c>
    </row>
    <row r="697" spans="1:1" x14ac:dyDescent="0.35">
      <c r="A697" s="162" t="str">
        <f t="shared" si="26"/>
        <v/>
      </c>
    </row>
    <row r="698" spans="1:1" x14ac:dyDescent="0.35">
      <c r="A698" s="162" t="str">
        <f t="shared" si="26"/>
        <v/>
      </c>
    </row>
    <row r="699" spans="1:1" x14ac:dyDescent="0.35">
      <c r="A699" s="162" t="str">
        <f t="shared" si="26"/>
        <v/>
      </c>
    </row>
    <row r="700" spans="1:1" x14ac:dyDescent="0.35">
      <c r="A700" s="162" t="str">
        <f t="shared" si="26"/>
        <v/>
      </c>
    </row>
    <row r="701" spans="1:1" x14ac:dyDescent="0.35">
      <c r="A701" s="162" t="str">
        <f t="shared" si="26"/>
        <v/>
      </c>
    </row>
    <row r="702" spans="1:1" x14ac:dyDescent="0.35">
      <c r="A702" s="162" t="str">
        <f t="shared" si="26"/>
        <v/>
      </c>
    </row>
    <row r="703" spans="1:1" x14ac:dyDescent="0.35">
      <c r="A703" s="162" t="str">
        <f t="shared" si="26"/>
        <v/>
      </c>
    </row>
    <row r="704" spans="1:1" x14ac:dyDescent="0.35">
      <c r="A704" s="162" t="str">
        <f t="shared" si="26"/>
        <v/>
      </c>
    </row>
    <row r="705" spans="1:1" x14ac:dyDescent="0.35">
      <c r="A705" s="162" t="str">
        <f t="shared" si="26"/>
        <v/>
      </c>
    </row>
    <row r="706" spans="1:1" x14ac:dyDescent="0.35">
      <c r="A706" s="162" t="str">
        <f t="shared" si="26"/>
        <v/>
      </c>
    </row>
    <row r="707" spans="1:1" x14ac:dyDescent="0.35">
      <c r="A707" s="162" t="str">
        <f t="shared" si="26"/>
        <v/>
      </c>
    </row>
    <row r="708" spans="1:1" x14ac:dyDescent="0.35">
      <c r="A708" s="162" t="str">
        <f t="shared" si="26"/>
        <v/>
      </c>
    </row>
    <row r="709" spans="1:1" x14ac:dyDescent="0.35">
      <c r="A709" s="162" t="str">
        <f t="shared" si="26"/>
        <v/>
      </c>
    </row>
    <row r="710" spans="1:1" x14ac:dyDescent="0.35">
      <c r="A710" s="162" t="str">
        <f t="shared" si="26"/>
        <v/>
      </c>
    </row>
    <row r="711" spans="1:1" x14ac:dyDescent="0.35">
      <c r="A711" s="162" t="str">
        <f t="shared" ref="A711:A774" si="27">IF(G711="","",IF(B711="",A710,B711))</f>
        <v/>
      </c>
    </row>
    <row r="712" spans="1:1" x14ac:dyDescent="0.35">
      <c r="A712" s="162" t="str">
        <f t="shared" si="27"/>
        <v/>
      </c>
    </row>
    <row r="713" spans="1:1" x14ac:dyDescent="0.35">
      <c r="A713" s="162" t="str">
        <f t="shared" si="27"/>
        <v/>
      </c>
    </row>
    <row r="714" spans="1:1" x14ac:dyDescent="0.35">
      <c r="A714" s="162" t="str">
        <f t="shared" si="27"/>
        <v/>
      </c>
    </row>
    <row r="715" spans="1:1" x14ac:dyDescent="0.35">
      <c r="A715" s="162" t="str">
        <f t="shared" si="27"/>
        <v/>
      </c>
    </row>
    <row r="716" spans="1:1" x14ac:dyDescent="0.35">
      <c r="A716" s="162" t="str">
        <f t="shared" si="27"/>
        <v/>
      </c>
    </row>
    <row r="717" spans="1:1" x14ac:dyDescent="0.35">
      <c r="A717" s="162" t="str">
        <f t="shared" si="27"/>
        <v/>
      </c>
    </row>
    <row r="718" spans="1:1" x14ac:dyDescent="0.35">
      <c r="A718" s="162" t="str">
        <f t="shared" si="27"/>
        <v/>
      </c>
    </row>
    <row r="719" spans="1:1" x14ac:dyDescent="0.35">
      <c r="A719" s="162" t="str">
        <f t="shared" si="27"/>
        <v/>
      </c>
    </row>
    <row r="720" spans="1:1" x14ac:dyDescent="0.35">
      <c r="A720" s="162" t="str">
        <f t="shared" si="27"/>
        <v/>
      </c>
    </row>
    <row r="721" spans="1:1" x14ac:dyDescent="0.35">
      <c r="A721" s="162" t="str">
        <f t="shared" si="27"/>
        <v/>
      </c>
    </row>
    <row r="722" spans="1:1" x14ac:dyDescent="0.35">
      <c r="A722" s="162" t="str">
        <f t="shared" si="27"/>
        <v/>
      </c>
    </row>
    <row r="723" spans="1:1" x14ac:dyDescent="0.35">
      <c r="A723" s="162" t="str">
        <f t="shared" si="27"/>
        <v/>
      </c>
    </row>
    <row r="724" spans="1:1" x14ac:dyDescent="0.35">
      <c r="A724" s="162" t="str">
        <f t="shared" si="27"/>
        <v/>
      </c>
    </row>
    <row r="725" spans="1:1" x14ac:dyDescent="0.35">
      <c r="A725" s="162" t="str">
        <f t="shared" si="27"/>
        <v/>
      </c>
    </row>
    <row r="726" spans="1:1" x14ac:dyDescent="0.35">
      <c r="A726" s="162" t="str">
        <f t="shared" si="27"/>
        <v/>
      </c>
    </row>
    <row r="727" spans="1:1" x14ac:dyDescent="0.35">
      <c r="A727" s="162" t="str">
        <f t="shared" si="27"/>
        <v/>
      </c>
    </row>
    <row r="728" spans="1:1" x14ac:dyDescent="0.35">
      <c r="A728" s="162" t="str">
        <f t="shared" si="27"/>
        <v/>
      </c>
    </row>
    <row r="729" spans="1:1" x14ac:dyDescent="0.35">
      <c r="A729" s="162" t="str">
        <f t="shared" si="27"/>
        <v/>
      </c>
    </row>
    <row r="730" spans="1:1" x14ac:dyDescent="0.35">
      <c r="A730" s="162" t="str">
        <f t="shared" si="27"/>
        <v/>
      </c>
    </row>
    <row r="731" spans="1:1" x14ac:dyDescent="0.35">
      <c r="A731" s="162" t="str">
        <f t="shared" si="27"/>
        <v/>
      </c>
    </row>
    <row r="732" spans="1:1" x14ac:dyDescent="0.35">
      <c r="A732" s="162" t="str">
        <f t="shared" si="27"/>
        <v/>
      </c>
    </row>
    <row r="733" spans="1:1" x14ac:dyDescent="0.35">
      <c r="A733" s="162" t="str">
        <f t="shared" si="27"/>
        <v/>
      </c>
    </row>
    <row r="734" spans="1:1" x14ac:dyDescent="0.35">
      <c r="A734" s="162" t="str">
        <f t="shared" si="27"/>
        <v/>
      </c>
    </row>
    <row r="735" spans="1:1" x14ac:dyDescent="0.35">
      <c r="A735" s="162" t="str">
        <f t="shared" si="27"/>
        <v/>
      </c>
    </row>
    <row r="736" spans="1:1" x14ac:dyDescent="0.35">
      <c r="A736" s="162" t="str">
        <f t="shared" si="27"/>
        <v/>
      </c>
    </row>
    <row r="737" spans="1:1" x14ac:dyDescent="0.35">
      <c r="A737" s="162" t="str">
        <f t="shared" si="27"/>
        <v/>
      </c>
    </row>
    <row r="738" spans="1:1" x14ac:dyDescent="0.35">
      <c r="A738" s="162" t="str">
        <f t="shared" si="27"/>
        <v/>
      </c>
    </row>
    <row r="739" spans="1:1" x14ac:dyDescent="0.35">
      <c r="A739" s="162" t="str">
        <f t="shared" si="27"/>
        <v/>
      </c>
    </row>
    <row r="740" spans="1:1" x14ac:dyDescent="0.35">
      <c r="A740" s="162" t="str">
        <f t="shared" si="27"/>
        <v/>
      </c>
    </row>
    <row r="741" spans="1:1" x14ac:dyDescent="0.35">
      <c r="A741" s="162" t="str">
        <f t="shared" si="27"/>
        <v/>
      </c>
    </row>
    <row r="742" spans="1:1" x14ac:dyDescent="0.35">
      <c r="A742" s="162" t="str">
        <f t="shared" si="27"/>
        <v/>
      </c>
    </row>
    <row r="743" spans="1:1" x14ac:dyDescent="0.35">
      <c r="A743" s="162" t="str">
        <f t="shared" si="27"/>
        <v/>
      </c>
    </row>
    <row r="744" spans="1:1" x14ac:dyDescent="0.35">
      <c r="A744" s="162" t="str">
        <f t="shared" si="27"/>
        <v/>
      </c>
    </row>
    <row r="745" spans="1:1" x14ac:dyDescent="0.35">
      <c r="A745" s="162" t="str">
        <f t="shared" si="27"/>
        <v/>
      </c>
    </row>
    <row r="746" spans="1:1" x14ac:dyDescent="0.35">
      <c r="A746" s="162" t="str">
        <f t="shared" si="27"/>
        <v/>
      </c>
    </row>
    <row r="747" spans="1:1" x14ac:dyDescent="0.35">
      <c r="A747" s="162" t="str">
        <f t="shared" si="27"/>
        <v/>
      </c>
    </row>
    <row r="748" spans="1:1" x14ac:dyDescent="0.35">
      <c r="A748" s="162" t="str">
        <f t="shared" si="27"/>
        <v/>
      </c>
    </row>
    <row r="749" spans="1:1" x14ac:dyDescent="0.35">
      <c r="A749" s="162" t="str">
        <f t="shared" si="27"/>
        <v/>
      </c>
    </row>
    <row r="750" spans="1:1" x14ac:dyDescent="0.35">
      <c r="A750" s="162" t="str">
        <f t="shared" si="27"/>
        <v/>
      </c>
    </row>
    <row r="751" spans="1:1" x14ac:dyDescent="0.35">
      <c r="A751" s="162" t="str">
        <f t="shared" si="27"/>
        <v/>
      </c>
    </row>
    <row r="752" spans="1:1" x14ac:dyDescent="0.35">
      <c r="A752" s="162" t="str">
        <f t="shared" si="27"/>
        <v/>
      </c>
    </row>
    <row r="753" spans="1:1" x14ac:dyDescent="0.35">
      <c r="A753" s="162" t="str">
        <f t="shared" si="27"/>
        <v/>
      </c>
    </row>
    <row r="754" spans="1:1" x14ac:dyDescent="0.35">
      <c r="A754" s="162" t="str">
        <f t="shared" si="27"/>
        <v/>
      </c>
    </row>
    <row r="755" spans="1:1" x14ac:dyDescent="0.35">
      <c r="A755" s="162" t="str">
        <f t="shared" si="27"/>
        <v/>
      </c>
    </row>
    <row r="756" spans="1:1" x14ac:dyDescent="0.35">
      <c r="A756" s="162" t="str">
        <f t="shared" si="27"/>
        <v/>
      </c>
    </row>
    <row r="757" spans="1:1" x14ac:dyDescent="0.35">
      <c r="A757" s="162" t="str">
        <f t="shared" si="27"/>
        <v/>
      </c>
    </row>
    <row r="758" spans="1:1" x14ac:dyDescent="0.35">
      <c r="A758" s="162" t="str">
        <f t="shared" si="27"/>
        <v/>
      </c>
    </row>
    <row r="759" spans="1:1" x14ac:dyDescent="0.35">
      <c r="A759" s="162" t="str">
        <f t="shared" si="27"/>
        <v/>
      </c>
    </row>
    <row r="760" spans="1:1" x14ac:dyDescent="0.35">
      <c r="A760" s="162" t="str">
        <f t="shared" si="27"/>
        <v/>
      </c>
    </row>
    <row r="761" spans="1:1" x14ac:dyDescent="0.35">
      <c r="A761" s="162" t="str">
        <f t="shared" si="27"/>
        <v/>
      </c>
    </row>
    <row r="762" spans="1:1" x14ac:dyDescent="0.35">
      <c r="A762" s="162" t="str">
        <f t="shared" si="27"/>
        <v/>
      </c>
    </row>
    <row r="763" spans="1:1" x14ac:dyDescent="0.35">
      <c r="A763" s="162" t="str">
        <f t="shared" si="27"/>
        <v/>
      </c>
    </row>
    <row r="764" spans="1:1" x14ac:dyDescent="0.35">
      <c r="A764" s="162" t="str">
        <f t="shared" si="27"/>
        <v/>
      </c>
    </row>
    <row r="765" spans="1:1" x14ac:dyDescent="0.35">
      <c r="A765" s="162" t="str">
        <f t="shared" si="27"/>
        <v/>
      </c>
    </row>
    <row r="766" spans="1:1" x14ac:dyDescent="0.35">
      <c r="A766" s="162" t="str">
        <f t="shared" si="27"/>
        <v/>
      </c>
    </row>
    <row r="767" spans="1:1" x14ac:dyDescent="0.35">
      <c r="A767" s="162" t="str">
        <f t="shared" si="27"/>
        <v/>
      </c>
    </row>
    <row r="768" spans="1:1" x14ac:dyDescent="0.35">
      <c r="A768" s="162" t="str">
        <f t="shared" si="27"/>
        <v/>
      </c>
    </row>
    <row r="769" spans="1:1" x14ac:dyDescent="0.35">
      <c r="A769" s="162" t="str">
        <f t="shared" si="27"/>
        <v/>
      </c>
    </row>
    <row r="770" spans="1:1" x14ac:dyDescent="0.35">
      <c r="A770" s="162" t="str">
        <f t="shared" si="27"/>
        <v/>
      </c>
    </row>
    <row r="771" spans="1:1" x14ac:dyDescent="0.35">
      <c r="A771" s="162" t="str">
        <f t="shared" si="27"/>
        <v/>
      </c>
    </row>
    <row r="772" spans="1:1" x14ac:dyDescent="0.35">
      <c r="A772" s="162" t="str">
        <f t="shared" si="27"/>
        <v/>
      </c>
    </row>
    <row r="773" spans="1:1" x14ac:dyDescent="0.35">
      <c r="A773" s="162" t="str">
        <f t="shared" si="27"/>
        <v/>
      </c>
    </row>
    <row r="774" spans="1:1" x14ac:dyDescent="0.35">
      <c r="A774" s="162" t="str">
        <f t="shared" si="27"/>
        <v/>
      </c>
    </row>
    <row r="775" spans="1:1" x14ac:dyDescent="0.35">
      <c r="A775" s="162" t="str">
        <f t="shared" ref="A775:A838" si="28">IF(G775="","",IF(B775="",A774,B775))</f>
        <v/>
      </c>
    </row>
    <row r="776" spans="1:1" x14ac:dyDescent="0.35">
      <c r="A776" s="162" t="str">
        <f t="shared" si="28"/>
        <v/>
      </c>
    </row>
    <row r="777" spans="1:1" x14ac:dyDescent="0.35">
      <c r="A777" s="162" t="str">
        <f t="shared" si="28"/>
        <v/>
      </c>
    </row>
    <row r="778" spans="1:1" x14ac:dyDescent="0.35">
      <c r="A778" s="162" t="str">
        <f t="shared" si="28"/>
        <v/>
      </c>
    </row>
    <row r="779" spans="1:1" x14ac:dyDescent="0.35">
      <c r="A779" s="162" t="str">
        <f t="shared" si="28"/>
        <v/>
      </c>
    </row>
    <row r="780" spans="1:1" x14ac:dyDescent="0.35">
      <c r="A780" s="162" t="str">
        <f t="shared" si="28"/>
        <v/>
      </c>
    </row>
    <row r="781" spans="1:1" x14ac:dyDescent="0.35">
      <c r="A781" s="162" t="str">
        <f t="shared" si="28"/>
        <v/>
      </c>
    </row>
    <row r="782" spans="1:1" x14ac:dyDescent="0.35">
      <c r="A782" s="162" t="str">
        <f t="shared" si="28"/>
        <v/>
      </c>
    </row>
    <row r="783" spans="1:1" x14ac:dyDescent="0.35">
      <c r="A783" s="162" t="str">
        <f t="shared" si="28"/>
        <v/>
      </c>
    </row>
    <row r="784" spans="1:1" x14ac:dyDescent="0.35">
      <c r="A784" s="162" t="str">
        <f t="shared" si="28"/>
        <v/>
      </c>
    </row>
    <row r="785" spans="1:1" x14ac:dyDescent="0.35">
      <c r="A785" s="162" t="str">
        <f t="shared" si="28"/>
        <v/>
      </c>
    </row>
    <row r="786" spans="1:1" x14ac:dyDescent="0.35">
      <c r="A786" s="162" t="str">
        <f t="shared" si="28"/>
        <v/>
      </c>
    </row>
    <row r="787" spans="1:1" x14ac:dyDescent="0.35">
      <c r="A787" s="162" t="str">
        <f t="shared" si="28"/>
        <v/>
      </c>
    </row>
    <row r="788" spans="1:1" x14ac:dyDescent="0.35">
      <c r="A788" s="162" t="str">
        <f t="shared" si="28"/>
        <v/>
      </c>
    </row>
    <row r="789" spans="1:1" x14ac:dyDescent="0.35">
      <c r="A789" s="162" t="str">
        <f t="shared" si="28"/>
        <v/>
      </c>
    </row>
    <row r="790" spans="1:1" x14ac:dyDescent="0.35">
      <c r="A790" s="162" t="str">
        <f t="shared" si="28"/>
        <v/>
      </c>
    </row>
    <row r="791" spans="1:1" x14ac:dyDescent="0.35">
      <c r="A791" s="162" t="str">
        <f t="shared" si="28"/>
        <v/>
      </c>
    </row>
    <row r="792" spans="1:1" x14ac:dyDescent="0.35">
      <c r="A792" s="162" t="str">
        <f t="shared" si="28"/>
        <v/>
      </c>
    </row>
    <row r="793" spans="1:1" x14ac:dyDescent="0.35">
      <c r="A793" s="162" t="str">
        <f t="shared" si="28"/>
        <v/>
      </c>
    </row>
    <row r="794" spans="1:1" x14ac:dyDescent="0.35">
      <c r="A794" s="162" t="str">
        <f t="shared" si="28"/>
        <v/>
      </c>
    </row>
    <row r="795" spans="1:1" x14ac:dyDescent="0.35">
      <c r="A795" s="162" t="str">
        <f t="shared" si="28"/>
        <v/>
      </c>
    </row>
    <row r="796" spans="1:1" x14ac:dyDescent="0.35">
      <c r="A796" s="162" t="str">
        <f t="shared" si="28"/>
        <v/>
      </c>
    </row>
    <row r="797" spans="1:1" x14ac:dyDescent="0.35">
      <c r="A797" s="162" t="str">
        <f t="shared" si="28"/>
        <v/>
      </c>
    </row>
    <row r="798" spans="1:1" x14ac:dyDescent="0.35">
      <c r="A798" s="162" t="str">
        <f t="shared" si="28"/>
        <v/>
      </c>
    </row>
    <row r="799" spans="1:1" x14ac:dyDescent="0.35">
      <c r="A799" s="162" t="str">
        <f t="shared" si="28"/>
        <v/>
      </c>
    </row>
    <row r="800" spans="1:1" x14ac:dyDescent="0.35">
      <c r="A800" s="162" t="str">
        <f t="shared" si="28"/>
        <v/>
      </c>
    </row>
    <row r="801" spans="1:1" x14ac:dyDescent="0.35">
      <c r="A801" s="162" t="str">
        <f t="shared" si="28"/>
        <v/>
      </c>
    </row>
    <row r="802" spans="1:1" x14ac:dyDescent="0.35">
      <c r="A802" s="162" t="str">
        <f t="shared" si="28"/>
        <v/>
      </c>
    </row>
    <row r="803" spans="1:1" x14ac:dyDescent="0.35">
      <c r="A803" s="162" t="str">
        <f t="shared" si="28"/>
        <v/>
      </c>
    </row>
    <row r="804" spans="1:1" x14ac:dyDescent="0.35">
      <c r="A804" s="162" t="str">
        <f t="shared" si="28"/>
        <v/>
      </c>
    </row>
    <row r="805" spans="1:1" x14ac:dyDescent="0.35">
      <c r="A805" s="162" t="str">
        <f t="shared" si="28"/>
        <v/>
      </c>
    </row>
    <row r="806" spans="1:1" x14ac:dyDescent="0.35">
      <c r="A806" s="162" t="str">
        <f t="shared" si="28"/>
        <v/>
      </c>
    </row>
    <row r="807" spans="1:1" x14ac:dyDescent="0.35">
      <c r="A807" s="162" t="str">
        <f t="shared" si="28"/>
        <v/>
      </c>
    </row>
    <row r="808" spans="1:1" x14ac:dyDescent="0.35">
      <c r="A808" s="162" t="str">
        <f t="shared" si="28"/>
        <v/>
      </c>
    </row>
    <row r="809" spans="1:1" x14ac:dyDescent="0.35">
      <c r="A809" s="162" t="str">
        <f t="shared" si="28"/>
        <v/>
      </c>
    </row>
    <row r="810" spans="1:1" x14ac:dyDescent="0.35">
      <c r="A810" s="162" t="str">
        <f t="shared" si="28"/>
        <v/>
      </c>
    </row>
    <row r="811" spans="1:1" x14ac:dyDescent="0.35">
      <c r="A811" s="162" t="str">
        <f t="shared" si="28"/>
        <v/>
      </c>
    </row>
    <row r="812" spans="1:1" x14ac:dyDescent="0.35">
      <c r="A812" s="162" t="str">
        <f t="shared" si="28"/>
        <v/>
      </c>
    </row>
    <row r="813" spans="1:1" x14ac:dyDescent="0.35">
      <c r="A813" s="162" t="str">
        <f t="shared" si="28"/>
        <v/>
      </c>
    </row>
    <row r="814" spans="1:1" x14ac:dyDescent="0.35">
      <c r="A814" s="162" t="str">
        <f t="shared" si="28"/>
        <v/>
      </c>
    </row>
    <row r="815" spans="1:1" x14ac:dyDescent="0.35">
      <c r="A815" s="162" t="str">
        <f t="shared" si="28"/>
        <v/>
      </c>
    </row>
    <row r="816" spans="1:1" x14ac:dyDescent="0.35">
      <c r="A816" s="162" t="str">
        <f t="shared" si="28"/>
        <v/>
      </c>
    </row>
    <row r="817" spans="1:1" x14ac:dyDescent="0.35">
      <c r="A817" s="162" t="str">
        <f t="shared" si="28"/>
        <v/>
      </c>
    </row>
    <row r="818" spans="1:1" x14ac:dyDescent="0.35">
      <c r="A818" s="162" t="str">
        <f t="shared" si="28"/>
        <v/>
      </c>
    </row>
    <row r="819" spans="1:1" x14ac:dyDescent="0.35">
      <c r="A819" s="162" t="str">
        <f t="shared" si="28"/>
        <v/>
      </c>
    </row>
    <row r="820" spans="1:1" x14ac:dyDescent="0.35">
      <c r="A820" s="162" t="str">
        <f t="shared" si="28"/>
        <v/>
      </c>
    </row>
    <row r="821" spans="1:1" x14ac:dyDescent="0.35">
      <c r="A821" s="162" t="str">
        <f t="shared" si="28"/>
        <v/>
      </c>
    </row>
    <row r="822" spans="1:1" x14ac:dyDescent="0.35">
      <c r="A822" s="162" t="str">
        <f t="shared" si="28"/>
        <v/>
      </c>
    </row>
    <row r="823" spans="1:1" x14ac:dyDescent="0.35">
      <c r="A823" s="162" t="str">
        <f t="shared" si="28"/>
        <v/>
      </c>
    </row>
    <row r="824" spans="1:1" x14ac:dyDescent="0.35">
      <c r="A824" s="162" t="str">
        <f t="shared" si="28"/>
        <v/>
      </c>
    </row>
    <row r="825" spans="1:1" x14ac:dyDescent="0.35">
      <c r="A825" s="162" t="str">
        <f t="shared" si="28"/>
        <v/>
      </c>
    </row>
    <row r="826" spans="1:1" x14ac:dyDescent="0.35">
      <c r="A826" s="162" t="str">
        <f t="shared" si="28"/>
        <v/>
      </c>
    </row>
    <row r="827" spans="1:1" x14ac:dyDescent="0.35">
      <c r="A827" s="162" t="str">
        <f t="shared" si="28"/>
        <v/>
      </c>
    </row>
    <row r="828" spans="1:1" x14ac:dyDescent="0.35">
      <c r="A828" s="162" t="str">
        <f t="shared" si="28"/>
        <v/>
      </c>
    </row>
    <row r="829" spans="1:1" x14ac:dyDescent="0.35">
      <c r="A829" s="162" t="str">
        <f t="shared" si="28"/>
        <v/>
      </c>
    </row>
    <row r="830" spans="1:1" x14ac:dyDescent="0.35">
      <c r="A830" s="162" t="str">
        <f t="shared" si="28"/>
        <v/>
      </c>
    </row>
    <row r="831" spans="1:1" x14ac:dyDescent="0.35">
      <c r="A831" s="162" t="str">
        <f t="shared" si="28"/>
        <v/>
      </c>
    </row>
    <row r="832" spans="1:1" x14ac:dyDescent="0.35">
      <c r="A832" s="162" t="str">
        <f t="shared" si="28"/>
        <v/>
      </c>
    </row>
    <row r="833" spans="1:1" x14ac:dyDescent="0.35">
      <c r="A833" s="162" t="str">
        <f t="shared" si="28"/>
        <v/>
      </c>
    </row>
    <row r="834" spans="1:1" x14ac:dyDescent="0.35">
      <c r="A834" s="162" t="str">
        <f t="shared" si="28"/>
        <v/>
      </c>
    </row>
    <row r="835" spans="1:1" x14ac:dyDescent="0.35">
      <c r="A835" s="162" t="str">
        <f t="shared" si="28"/>
        <v/>
      </c>
    </row>
    <row r="836" spans="1:1" x14ac:dyDescent="0.35">
      <c r="A836" s="162" t="str">
        <f t="shared" si="28"/>
        <v/>
      </c>
    </row>
    <row r="837" spans="1:1" x14ac:dyDescent="0.35">
      <c r="A837" s="162" t="str">
        <f t="shared" si="28"/>
        <v/>
      </c>
    </row>
    <row r="838" spans="1:1" x14ac:dyDescent="0.35">
      <c r="A838" s="162" t="str">
        <f t="shared" si="28"/>
        <v/>
      </c>
    </row>
    <row r="839" spans="1:1" x14ac:dyDescent="0.35">
      <c r="A839" s="162" t="str">
        <f t="shared" ref="A839:A902" si="29">IF(G839="","",IF(B839="",A838,B839))</f>
        <v/>
      </c>
    </row>
    <row r="840" spans="1:1" x14ac:dyDescent="0.35">
      <c r="A840" s="162" t="str">
        <f t="shared" si="29"/>
        <v/>
      </c>
    </row>
    <row r="841" spans="1:1" x14ac:dyDescent="0.35">
      <c r="A841" s="162" t="str">
        <f t="shared" si="29"/>
        <v/>
      </c>
    </row>
    <row r="842" spans="1:1" x14ac:dyDescent="0.35">
      <c r="A842" s="162" t="str">
        <f t="shared" si="29"/>
        <v/>
      </c>
    </row>
    <row r="843" spans="1:1" x14ac:dyDescent="0.35">
      <c r="A843" s="162" t="str">
        <f t="shared" si="29"/>
        <v/>
      </c>
    </row>
    <row r="844" spans="1:1" x14ac:dyDescent="0.35">
      <c r="A844" s="162" t="str">
        <f t="shared" si="29"/>
        <v/>
      </c>
    </row>
    <row r="845" spans="1:1" x14ac:dyDescent="0.35">
      <c r="A845" s="162" t="str">
        <f t="shared" si="29"/>
        <v/>
      </c>
    </row>
    <row r="846" spans="1:1" x14ac:dyDescent="0.35">
      <c r="A846" s="162" t="str">
        <f t="shared" si="29"/>
        <v/>
      </c>
    </row>
    <row r="847" spans="1:1" x14ac:dyDescent="0.35">
      <c r="A847" s="162" t="str">
        <f t="shared" si="29"/>
        <v/>
      </c>
    </row>
    <row r="848" spans="1:1" x14ac:dyDescent="0.35">
      <c r="A848" s="162" t="str">
        <f t="shared" si="29"/>
        <v/>
      </c>
    </row>
    <row r="849" spans="1:1" x14ac:dyDescent="0.35">
      <c r="A849" s="162" t="str">
        <f t="shared" si="29"/>
        <v/>
      </c>
    </row>
    <row r="850" spans="1:1" x14ac:dyDescent="0.35">
      <c r="A850" s="162" t="str">
        <f t="shared" si="29"/>
        <v/>
      </c>
    </row>
    <row r="851" spans="1:1" x14ac:dyDescent="0.35">
      <c r="A851" s="162" t="str">
        <f t="shared" si="29"/>
        <v/>
      </c>
    </row>
    <row r="852" spans="1:1" x14ac:dyDescent="0.35">
      <c r="A852" s="162" t="str">
        <f t="shared" si="29"/>
        <v/>
      </c>
    </row>
    <row r="853" spans="1:1" x14ac:dyDescent="0.35">
      <c r="A853" s="162" t="str">
        <f t="shared" si="29"/>
        <v/>
      </c>
    </row>
    <row r="854" spans="1:1" x14ac:dyDescent="0.35">
      <c r="A854" s="162" t="str">
        <f t="shared" si="29"/>
        <v/>
      </c>
    </row>
    <row r="855" spans="1:1" x14ac:dyDescent="0.35">
      <c r="A855" s="162" t="str">
        <f t="shared" si="29"/>
        <v/>
      </c>
    </row>
    <row r="856" spans="1:1" x14ac:dyDescent="0.35">
      <c r="A856" s="162" t="str">
        <f t="shared" si="29"/>
        <v/>
      </c>
    </row>
    <row r="857" spans="1:1" x14ac:dyDescent="0.35">
      <c r="A857" s="162" t="str">
        <f t="shared" si="29"/>
        <v/>
      </c>
    </row>
    <row r="858" spans="1:1" x14ac:dyDescent="0.35">
      <c r="A858" s="162" t="str">
        <f t="shared" si="29"/>
        <v/>
      </c>
    </row>
    <row r="859" spans="1:1" x14ac:dyDescent="0.35">
      <c r="A859" s="162" t="str">
        <f t="shared" si="29"/>
        <v/>
      </c>
    </row>
    <row r="860" spans="1:1" x14ac:dyDescent="0.35">
      <c r="A860" s="162" t="str">
        <f t="shared" si="29"/>
        <v/>
      </c>
    </row>
    <row r="861" spans="1:1" x14ac:dyDescent="0.35">
      <c r="A861" s="162" t="str">
        <f t="shared" si="29"/>
        <v/>
      </c>
    </row>
    <row r="862" spans="1:1" x14ac:dyDescent="0.35">
      <c r="A862" s="162" t="str">
        <f t="shared" si="29"/>
        <v/>
      </c>
    </row>
    <row r="863" spans="1:1" x14ac:dyDescent="0.35">
      <c r="A863" s="162" t="str">
        <f t="shared" si="29"/>
        <v/>
      </c>
    </row>
    <row r="864" spans="1:1" x14ac:dyDescent="0.35">
      <c r="A864" s="162" t="str">
        <f t="shared" si="29"/>
        <v/>
      </c>
    </row>
    <row r="865" spans="1:1" x14ac:dyDescent="0.35">
      <c r="A865" s="162" t="str">
        <f t="shared" si="29"/>
        <v/>
      </c>
    </row>
    <row r="866" spans="1:1" x14ac:dyDescent="0.35">
      <c r="A866" s="162" t="str">
        <f t="shared" si="29"/>
        <v/>
      </c>
    </row>
    <row r="867" spans="1:1" x14ac:dyDescent="0.35">
      <c r="A867" s="162" t="str">
        <f t="shared" si="29"/>
        <v/>
      </c>
    </row>
    <row r="868" spans="1:1" x14ac:dyDescent="0.35">
      <c r="A868" s="162" t="str">
        <f t="shared" si="29"/>
        <v/>
      </c>
    </row>
    <row r="869" spans="1:1" x14ac:dyDescent="0.35">
      <c r="A869" s="162" t="str">
        <f t="shared" si="29"/>
        <v/>
      </c>
    </row>
    <row r="870" spans="1:1" x14ac:dyDescent="0.35">
      <c r="A870" s="162" t="str">
        <f t="shared" si="29"/>
        <v/>
      </c>
    </row>
    <row r="871" spans="1:1" x14ac:dyDescent="0.35">
      <c r="A871" s="162" t="str">
        <f t="shared" si="29"/>
        <v/>
      </c>
    </row>
    <row r="872" spans="1:1" x14ac:dyDescent="0.35">
      <c r="A872" s="162" t="str">
        <f t="shared" si="29"/>
        <v/>
      </c>
    </row>
    <row r="873" spans="1:1" x14ac:dyDescent="0.35">
      <c r="A873" s="162" t="str">
        <f t="shared" si="29"/>
        <v/>
      </c>
    </row>
    <row r="874" spans="1:1" x14ac:dyDescent="0.35">
      <c r="A874" s="162" t="str">
        <f t="shared" si="29"/>
        <v/>
      </c>
    </row>
    <row r="875" spans="1:1" x14ac:dyDescent="0.35">
      <c r="A875" s="162" t="str">
        <f t="shared" si="29"/>
        <v/>
      </c>
    </row>
    <row r="876" spans="1:1" x14ac:dyDescent="0.35">
      <c r="A876" s="162" t="str">
        <f t="shared" si="29"/>
        <v/>
      </c>
    </row>
    <row r="877" spans="1:1" x14ac:dyDescent="0.35">
      <c r="A877" s="162" t="str">
        <f t="shared" si="29"/>
        <v/>
      </c>
    </row>
    <row r="878" spans="1:1" x14ac:dyDescent="0.35">
      <c r="A878" s="162" t="str">
        <f t="shared" si="29"/>
        <v/>
      </c>
    </row>
    <row r="879" spans="1:1" x14ac:dyDescent="0.35">
      <c r="A879" s="162" t="str">
        <f t="shared" si="29"/>
        <v/>
      </c>
    </row>
    <row r="880" spans="1:1" x14ac:dyDescent="0.35">
      <c r="A880" s="162" t="str">
        <f t="shared" si="29"/>
        <v/>
      </c>
    </row>
    <row r="881" spans="1:1" x14ac:dyDescent="0.35">
      <c r="A881" s="162" t="str">
        <f t="shared" si="29"/>
        <v/>
      </c>
    </row>
    <row r="882" spans="1:1" x14ac:dyDescent="0.35">
      <c r="A882" s="162" t="str">
        <f t="shared" si="29"/>
        <v/>
      </c>
    </row>
    <row r="883" spans="1:1" x14ac:dyDescent="0.35">
      <c r="A883" s="162" t="str">
        <f t="shared" si="29"/>
        <v/>
      </c>
    </row>
    <row r="884" spans="1:1" x14ac:dyDescent="0.35">
      <c r="A884" s="162" t="str">
        <f t="shared" si="29"/>
        <v/>
      </c>
    </row>
    <row r="885" spans="1:1" x14ac:dyDescent="0.35">
      <c r="A885" s="162" t="str">
        <f t="shared" si="29"/>
        <v/>
      </c>
    </row>
    <row r="886" spans="1:1" x14ac:dyDescent="0.35">
      <c r="A886" s="162" t="str">
        <f t="shared" si="29"/>
        <v/>
      </c>
    </row>
    <row r="887" spans="1:1" x14ac:dyDescent="0.35">
      <c r="A887" s="162" t="str">
        <f t="shared" si="29"/>
        <v/>
      </c>
    </row>
    <row r="888" spans="1:1" x14ac:dyDescent="0.35">
      <c r="A888" s="162" t="str">
        <f t="shared" si="29"/>
        <v/>
      </c>
    </row>
    <row r="889" spans="1:1" x14ac:dyDescent="0.35">
      <c r="A889" s="162" t="str">
        <f t="shared" si="29"/>
        <v/>
      </c>
    </row>
    <row r="890" spans="1:1" x14ac:dyDescent="0.35">
      <c r="A890" s="162" t="str">
        <f t="shared" si="29"/>
        <v/>
      </c>
    </row>
    <row r="891" spans="1:1" x14ac:dyDescent="0.35">
      <c r="A891" s="162" t="str">
        <f t="shared" si="29"/>
        <v/>
      </c>
    </row>
    <row r="892" spans="1:1" x14ac:dyDescent="0.35">
      <c r="A892" s="162" t="str">
        <f t="shared" si="29"/>
        <v/>
      </c>
    </row>
    <row r="893" spans="1:1" x14ac:dyDescent="0.35">
      <c r="A893" s="162" t="str">
        <f t="shared" si="29"/>
        <v/>
      </c>
    </row>
    <row r="894" spans="1:1" x14ac:dyDescent="0.35">
      <c r="A894" s="162" t="str">
        <f t="shared" si="29"/>
        <v/>
      </c>
    </row>
    <row r="895" spans="1:1" x14ac:dyDescent="0.35">
      <c r="A895" s="162" t="str">
        <f t="shared" si="29"/>
        <v/>
      </c>
    </row>
    <row r="896" spans="1:1" x14ac:dyDescent="0.35">
      <c r="A896" s="162" t="str">
        <f t="shared" si="29"/>
        <v/>
      </c>
    </row>
    <row r="897" spans="1:1" x14ac:dyDescent="0.35">
      <c r="A897" s="162" t="str">
        <f t="shared" si="29"/>
        <v/>
      </c>
    </row>
    <row r="898" spans="1:1" x14ac:dyDescent="0.35">
      <c r="A898" s="162" t="str">
        <f t="shared" si="29"/>
        <v/>
      </c>
    </row>
    <row r="899" spans="1:1" x14ac:dyDescent="0.35">
      <c r="A899" s="162" t="str">
        <f t="shared" si="29"/>
        <v/>
      </c>
    </row>
    <row r="900" spans="1:1" x14ac:dyDescent="0.35">
      <c r="A900" s="162" t="str">
        <f t="shared" si="29"/>
        <v/>
      </c>
    </row>
    <row r="901" spans="1:1" x14ac:dyDescent="0.35">
      <c r="A901" s="162" t="str">
        <f t="shared" si="29"/>
        <v/>
      </c>
    </row>
    <row r="902" spans="1:1" x14ac:dyDescent="0.35">
      <c r="A902" s="162" t="str">
        <f t="shared" si="29"/>
        <v/>
      </c>
    </row>
    <row r="903" spans="1:1" x14ac:dyDescent="0.35">
      <c r="A903" s="162" t="str">
        <f t="shared" ref="A903:A966" si="30">IF(G903="","",IF(B903="",A902,B903))</f>
        <v/>
      </c>
    </row>
    <row r="904" spans="1:1" x14ac:dyDescent="0.35">
      <c r="A904" s="162" t="str">
        <f t="shared" si="30"/>
        <v/>
      </c>
    </row>
    <row r="905" spans="1:1" x14ac:dyDescent="0.35">
      <c r="A905" s="162" t="str">
        <f t="shared" si="30"/>
        <v/>
      </c>
    </row>
    <row r="906" spans="1:1" x14ac:dyDescent="0.35">
      <c r="A906" s="162" t="str">
        <f t="shared" si="30"/>
        <v/>
      </c>
    </row>
    <row r="907" spans="1:1" x14ac:dyDescent="0.35">
      <c r="A907" s="162" t="str">
        <f t="shared" si="30"/>
        <v/>
      </c>
    </row>
    <row r="908" spans="1:1" x14ac:dyDescent="0.35">
      <c r="A908" s="162" t="str">
        <f t="shared" si="30"/>
        <v/>
      </c>
    </row>
    <row r="909" spans="1:1" x14ac:dyDescent="0.35">
      <c r="A909" s="162" t="str">
        <f t="shared" si="30"/>
        <v/>
      </c>
    </row>
    <row r="910" spans="1:1" x14ac:dyDescent="0.35">
      <c r="A910" s="162" t="str">
        <f t="shared" si="30"/>
        <v/>
      </c>
    </row>
    <row r="911" spans="1:1" x14ac:dyDescent="0.35">
      <c r="A911" s="162" t="str">
        <f t="shared" si="30"/>
        <v/>
      </c>
    </row>
    <row r="912" spans="1:1" x14ac:dyDescent="0.35">
      <c r="A912" s="162" t="str">
        <f t="shared" si="30"/>
        <v/>
      </c>
    </row>
    <row r="913" spans="1:1" x14ac:dyDescent="0.35">
      <c r="A913" s="162" t="str">
        <f t="shared" si="30"/>
        <v/>
      </c>
    </row>
    <row r="914" spans="1:1" x14ac:dyDescent="0.35">
      <c r="A914" s="162" t="str">
        <f t="shared" si="30"/>
        <v/>
      </c>
    </row>
    <row r="915" spans="1:1" x14ac:dyDescent="0.35">
      <c r="A915" s="162" t="str">
        <f t="shared" si="30"/>
        <v/>
      </c>
    </row>
    <row r="916" spans="1:1" x14ac:dyDescent="0.35">
      <c r="A916" s="162" t="str">
        <f t="shared" si="30"/>
        <v/>
      </c>
    </row>
    <row r="917" spans="1:1" x14ac:dyDescent="0.35">
      <c r="A917" s="162" t="str">
        <f t="shared" si="30"/>
        <v/>
      </c>
    </row>
    <row r="918" spans="1:1" x14ac:dyDescent="0.35">
      <c r="A918" s="162" t="str">
        <f t="shared" si="30"/>
        <v/>
      </c>
    </row>
    <row r="919" spans="1:1" x14ac:dyDescent="0.35">
      <c r="A919" s="162" t="str">
        <f t="shared" si="30"/>
        <v/>
      </c>
    </row>
    <row r="920" spans="1:1" x14ac:dyDescent="0.35">
      <c r="A920" s="162" t="str">
        <f t="shared" si="30"/>
        <v/>
      </c>
    </row>
    <row r="921" spans="1:1" x14ac:dyDescent="0.35">
      <c r="A921" s="162" t="str">
        <f t="shared" si="30"/>
        <v/>
      </c>
    </row>
    <row r="922" spans="1:1" x14ac:dyDescent="0.35">
      <c r="A922" s="162" t="str">
        <f t="shared" si="30"/>
        <v/>
      </c>
    </row>
    <row r="923" spans="1:1" x14ac:dyDescent="0.35">
      <c r="A923" s="162" t="str">
        <f t="shared" si="30"/>
        <v/>
      </c>
    </row>
    <row r="924" spans="1:1" x14ac:dyDescent="0.35">
      <c r="A924" s="162" t="str">
        <f t="shared" si="30"/>
        <v/>
      </c>
    </row>
    <row r="925" spans="1:1" x14ac:dyDescent="0.35">
      <c r="A925" s="162" t="str">
        <f t="shared" si="30"/>
        <v/>
      </c>
    </row>
    <row r="926" spans="1:1" x14ac:dyDescent="0.35">
      <c r="A926" s="162" t="str">
        <f t="shared" si="30"/>
        <v/>
      </c>
    </row>
    <row r="927" spans="1:1" x14ac:dyDescent="0.35">
      <c r="A927" s="162" t="str">
        <f t="shared" si="30"/>
        <v/>
      </c>
    </row>
    <row r="928" spans="1:1" x14ac:dyDescent="0.35">
      <c r="A928" s="162" t="str">
        <f t="shared" si="30"/>
        <v/>
      </c>
    </row>
    <row r="929" spans="1:1" x14ac:dyDescent="0.35">
      <c r="A929" s="162" t="str">
        <f t="shared" si="30"/>
        <v/>
      </c>
    </row>
    <row r="930" spans="1:1" x14ac:dyDescent="0.35">
      <c r="A930" s="162" t="str">
        <f t="shared" si="30"/>
        <v/>
      </c>
    </row>
    <row r="931" spans="1:1" x14ac:dyDescent="0.35">
      <c r="A931" s="162" t="str">
        <f t="shared" si="30"/>
        <v/>
      </c>
    </row>
    <row r="932" spans="1:1" x14ac:dyDescent="0.35">
      <c r="A932" s="162" t="str">
        <f t="shared" si="30"/>
        <v/>
      </c>
    </row>
    <row r="933" spans="1:1" x14ac:dyDescent="0.35">
      <c r="A933" s="162" t="str">
        <f t="shared" si="30"/>
        <v/>
      </c>
    </row>
    <row r="934" spans="1:1" x14ac:dyDescent="0.35">
      <c r="A934" s="162" t="str">
        <f t="shared" si="30"/>
        <v/>
      </c>
    </row>
    <row r="935" spans="1:1" x14ac:dyDescent="0.35">
      <c r="A935" s="162" t="str">
        <f t="shared" si="30"/>
        <v/>
      </c>
    </row>
    <row r="936" spans="1:1" x14ac:dyDescent="0.35">
      <c r="A936" s="162" t="str">
        <f t="shared" si="30"/>
        <v/>
      </c>
    </row>
    <row r="937" spans="1:1" x14ac:dyDescent="0.35">
      <c r="A937" s="162" t="str">
        <f t="shared" si="30"/>
        <v/>
      </c>
    </row>
    <row r="938" spans="1:1" x14ac:dyDescent="0.35">
      <c r="A938" s="162" t="str">
        <f t="shared" si="30"/>
        <v/>
      </c>
    </row>
    <row r="939" spans="1:1" x14ac:dyDescent="0.35">
      <c r="A939" s="162" t="str">
        <f t="shared" si="30"/>
        <v/>
      </c>
    </row>
    <row r="940" spans="1:1" x14ac:dyDescent="0.35">
      <c r="A940" s="162" t="str">
        <f t="shared" si="30"/>
        <v/>
      </c>
    </row>
    <row r="941" spans="1:1" x14ac:dyDescent="0.35">
      <c r="A941" s="162" t="str">
        <f t="shared" si="30"/>
        <v/>
      </c>
    </row>
    <row r="942" spans="1:1" x14ac:dyDescent="0.35">
      <c r="A942" s="162" t="str">
        <f t="shared" si="30"/>
        <v/>
      </c>
    </row>
    <row r="943" spans="1:1" x14ac:dyDescent="0.35">
      <c r="A943" s="162" t="str">
        <f t="shared" si="30"/>
        <v/>
      </c>
    </row>
    <row r="944" spans="1:1" x14ac:dyDescent="0.35">
      <c r="A944" s="162" t="str">
        <f t="shared" si="30"/>
        <v/>
      </c>
    </row>
    <row r="945" spans="1:1" x14ac:dyDescent="0.35">
      <c r="A945" s="162" t="str">
        <f t="shared" si="30"/>
        <v/>
      </c>
    </row>
    <row r="946" spans="1:1" x14ac:dyDescent="0.35">
      <c r="A946" s="162" t="str">
        <f t="shared" si="30"/>
        <v/>
      </c>
    </row>
    <row r="947" spans="1:1" x14ac:dyDescent="0.35">
      <c r="A947" s="162" t="str">
        <f t="shared" si="30"/>
        <v/>
      </c>
    </row>
    <row r="948" spans="1:1" x14ac:dyDescent="0.35">
      <c r="A948" s="162" t="str">
        <f t="shared" si="30"/>
        <v/>
      </c>
    </row>
    <row r="949" spans="1:1" x14ac:dyDescent="0.35">
      <c r="A949" s="162" t="str">
        <f t="shared" si="30"/>
        <v/>
      </c>
    </row>
    <row r="950" spans="1:1" x14ac:dyDescent="0.35">
      <c r="A950" s="162" t="str">
        <f t="shared" si="30"/>
        <v/>
      </c>
    </row>
    <row r="951" spans="1:1" x14ac:dyDescent="0.35">
      <c r="A951" s="162" t="str">
        <f t="shared" si="30"/>
        <v/>
      </c>
    </row>
    <row r="952" spans="1:1" x14ac:dyDescent="0.35">
      <c r="A952" s="162" t="str">
        <f t="shared" si="30"/>
        <v/>
      </c>
    </row>
    <row r="953" spans="1:1" x14ac:dyDescent="0.35">
      <c r="A953" s="162" t="str">
        <f t="shared" si="30"/>
        <v/>
      </c>
    </row>
    <row r="954" spans="1:1" x14ac:dyDescent="0.35">
      <c r="A954" s="162" t="str">
        <f t="shared" si="30"/>
        <v/>
      </c>
    </row>
    <row r="955" spans="1:1" x14ac:dyDescent="0.35">
      <c r="A955" s="162" t="str">
        <f t="shared" si="30"/>
        <v/>
      </c>
    </row>
    <row r="956" spans="1:1" x14ac:dyDescent="0.35">
      <c r="A956" s="162" t="str">
        <f t="shared" si="30"/>
        <v/>
      </c>
    </row>
    <row r="957" spans="1:1" x14ac:dyDescent="0.35">
      <c r="A957" s="162" t="str">
        <f t="shared" si="30"/>
        <v/>
      </c>
    </row>
    <row r="958" spans="1:1" x14ac:dyDescent="0.35">
      <c r="A958" s="162" t="str">
        <f t="shared" si="30"/>
        <v/>
      </c>
    </row>
    <row r="959" spans="1:1" x14ac:dyDescent="0.35">
      <c r="A959" s="162" t="str">
        <f t="shared" si="30"/>
        <v/>
      </c>
    </row>
    <row r="960" spans="1:1" x14ac:dyDescent="0.35">
      <c r="A960" s="162" t="str">
        <f t="shared" si="30"/>
        <v/>
      </c>
    </row>
    <row r="961" spans="1:1" x14ac:dyDescent="0.35">
      <c r="A961" s="162" t="str">
        <f t="shared" si="30"/>
        <v/>
      </c>
    </row>
    <row r="962" spans="1:1" x14ac:dyDescent="0.35">
      <c r="A962" s="162" t="str">
        <f t="shared" si="30"/>
        <v/>
      </c>
    </row>
    <row r="963" spans="1:1" x14ac:dyDescent="0.35">
      <c r="A963" s="162" t="str">
        <f t="shared" si="30"/>
        <v/>
      </c>
    </row>
    <row r="964" spans="1:1" x14ac:dyDescent="0.35">
      <c r="A964" s="162" t="str">
        <f t="shared" si="30"/>
        <v/>
      </c>
    </row>
    <row r="965" spans="1:1" x14ac:dyDescent="0.35">
      <c r="A965" s="162" t="str">
        <f t="shared" si="30"/>
        <v/>
      </c>
    </row>
    <row r="966" spans="1:1" x14ac:dyDescent="0.35">
      <c r="A966" s="162" t="str">
        <f t="shared" si="30"/>
        <v/>
      </c>
    </row>
    <row r="967" spans="1:1" x14ac:dyDescent="0.35">
      <c r="A967" s="162" t="str">
        <f t="shared" ref="A967:A1030" si="31">IF(G967="","",IF(B967="",A966,B967))</f>
        <v/>
      </c>
    </row>
    <row r="968" spans="1:1" x14ac:dyDescent="0.35">
      <c r="A968" s="162" t="str">
        <f t="shared" si="31"/>
        <v/>
      </c>
    </row>
    <row r="969" spans="1:1" x14ac:dyDescent="0.35">
      <c r="A969" s="162" t="str">
        <f t="shared" si="31"/>
        <v/>
      </c>
    </row>
    <row r="970" spans="1:1" x14ac:dyDescent="0.35">
      <c r="A970" s="162" t="str">
        <f t="shared" si="31"/>
        <v/>
      </c>
    </row>
    <row r="971" spans="1:1" x14ac:dyDescent="0.35">
      <c r="A971" s="162" t="str">
        <f t="shared" si="31"/>
        <v/>
      </c>
    </row>
    <row r="972" spans="1:1" x14ac:dyDescent="0.35">
      <c r="A972" s="162" t="str">
        <f t="shared" si="31"/>
        <v/>
      </c>
    </row>
    <row r="973" spans="1:1" x14ac:dyDescent="0.35">
      <c r="A973" s="162" t="str">
        <f t="shared" si="31"/>
        <v/>
      </c>
    </row>
    <row r="974" spans="1:1" x14ac:dyDescent="0.35">
      <c r="A974" s="162" t="str">
        <f t="shared" si="31"/>
        <v/>
      </c>
    </row>
    <row r="975" spans="1:1" x14ac:dyDescent="0.35">
      <c r="A975" s="162" t="str">
        <f t="shared" si="31"/>
        <v/>
      </c>
    </row>
    <row r="976" spans="1:1" x14ac:dyDescent="0.35">
      <c r="A976" s="162" t="str">
        <f t="shared" si="31"/>
        <v/>
      </c>
    </row>
    <row r="977" spans="1:1" x14ac:dyDescent="0.35">
      <c r="A977" s="162" t="str">
        <f t="shared" si="31"/>
        <v/>
      </c>
    </row>
    <row r="978" spans="1:1" x14ac:dyDescent="0.35">
      <c r="A978" s="162" t="str">
        <f t="shared" si="31"/>
        <v/>
      </c>
    </row>
    <row r="979" spans="1:1" x14ac:dyDescent="0.35">
      <c r="A979" s="162" t="str">
        <f t="shared" si="31"/>
        <v/>
      </c>
    </row>
    <row r="980" spans="1:1" x14ac:dyDescent="0.35">
      <c r="A980" s="162" t="str">
        <f t="shared" si="31"/>
        <v/>
      </c>
    </row>
    <row r="981" spans="1:1" x14ac:dyDescent="0.35">
      <c r="A981" s="162" t="str">
        <f t="shared" si="31"/>
        <v/>
      </c>
    </row>
    <row r="982" spans="1:1" x14ac:dyDescent="0.35">
      <c r="A982" s="162" t="str">
        <f t="shared" si="31"/>
        <v/>
      </c>
    </row>
    <row r="983" spans="1:1" x14ac:dyDescent="0.35">
      <c r="A983" s="162" t="str">
        <f t="shared" si="31"/>
        <v/>
      </c>
    </row>
    <row r="984" spans="1:1" x14ac:dyDescent="0.35">
      <c r="A984" s="162" t="str">
        <f t="shared" si="31"/>
        <v/>
      </c>
    </row>
    <row r="985" spans="1:1" x14ac:dyDescent="0.35">
      <c r="A985" s="162" t="str">
        <f t="shared" si="31"/>
        <v/>
      </c>
    </row>
    <row r="986" spans="1:1" x14ac:dyDescent="0.35">
      <c r="A986" s="162" t="str">
        <f t="shared" si="31"/>
        <v/>
      </c>
    </row>
    <row r="987" spans="1:1" x14ac:dyDescent="0.35">
      <c r="A987" s="162" t="str">
        <f t="shared" si="31"/>
        <v/>
      </c>
    </row>
    <row r="988" spans="1:1" x14ac:dyDescent="0.35">
      <c r="A988" s="162" t="str">
        <f t="shared" si="31"/>
        <v/>
      </c>
    </row>
    <row r="989" spans="1:1" x14ac:dyDescent="0.35">
      <c r="A989" s="162" t="str">
        <f t="shared" si="31"/>
        <v/>
      </c>
    </row>
    <row r="990" spans="1:1" x14ac:dyDescent="0.35">
      <c r="A990" s="162" t="str">
        <f t="shared" si="31"/>
        <v/>
      </c>
    </row>
    <row r="991" spans="1:1" x14ac:dyDescent="0.35">
      <c r="A991" s="162" t="str">
        <f t="shared" si="31"/>
        <v/>
      </c>
    </row>
    <row r="992" spans="1:1" x14ac:dyDescent="0.35">
      <c r="A992" s="162" t="str">
        <f t="shared" si="31"/>
        <v/>
      </c>
    </row>
    <row r="993" spans="1:1" x14ac:dyDescent="0.35">
      <c r="A993" s="162" t="str">
        <f t="shared" si="31"/>
        <v/>
      </c>
    </row>
    <row r="994" spans="1:1" x14ac:dyDescent="0.35">
      <c r="A994" s="162" t="str">
        <f t="shared" si="31"/>
        <v/>
      </c>
    </row>
    <row r="995" spans="1:1" x14ac:dyDescent="0.35">
      <c r="A995" s="162" t="str">
        <f t="shared" si="31"/>
        <v/>
      </c>
    </row>
    <row r="996" spans="1:1" x14ac:dyDescent="0.35">
      <c r="A996" s="162" t="str">
        <f t="shared" si="31"/>
        <v/>
      </c>
    </row>
    <row r="997" spans="1:1" x14ac:dyDescent="0.35">
      <c r="A997" s="162" t="str">
        <f t="shared" si="31"/>
        <v/>
      </c>
    </row>
    <row r="998" spans="1:1" x14ac:dyDescent="0.35">
      <c r="A998" s="162" t="str">
        <f t="shared" si="31"/>
        <v/>
      </c>
    </row>
    <row r="999" spans="1:1" x14ac:dyDescent="0.35">
      <c r="A999" s="162" t="str">
        <f t="shared" si="31"/>
        <v/>
      </c>
    </row>
    <row r="1000" spans="1:1" x14ac:dyDescent="0.35">
      <c r="A1000" s="162" t="str">
        <f t="shared" si="31"/>
        <v/>
      </c>
    </row>
    <row r="1001" spans="1:1" x14ac:dyDescent="0.35">
      <c r="A1001" s="162" t="str">
        <f t="shared" si="31"/>
        <v/>
      </c>
    </row>
    <row r="1002" spans="1:1" x14ac:dyDescent="0.35">
      <c r="A1002" s="162" t="str">
        <f t="shared" si="31"/>
        <v/>
      </c>
    </row>
    <row r="1003" spans="1:1" x14ac:dyDescent="0.35">
      <c r="A1003" s="162" t="str">
        <f t="shared" si="31"/>
        <v/>
      </c>
    </row>
    <row r="1004" spans="1:1" x14ac:dyDescent="0.35">
      <c r="A1004" s="162" t="str">
        <f t="shared" si="31"/>
        <v/>
      </c>
    </row>
    <row r="1005" spans="1:1" x14ac:dyDescent="0.35">
      <c r="A1005" s="162" t="str">
        <f t="shared" si="31"/>
        <v/>
      </c>
    </row>
    <row r="1006" spans="1:1" x14ac:dyDescent="0.35">
      <c r="A1006" s="162" t="str">
        <f t="shared" si="31"/>
        <v/>
      </c>
    </row>
    <row r="1007" spans="1:1" x14ac:dyDescent="0.35">
      <c r="A1007" s="162" t="str">
        <f t="shared" si="31"/>
        <v/>
      </c>
    </row>
    <row r="1008" spans="1:1" x14ac:dyDescent="0.35">
      <c r="A1008" s="162" t="str">
        <f t="shared" si="31"/>
        <v/>
      </c>
    </row>
    <row r="1009" spans="1:1" x14ac:dyDescent="0.35">
      <c r="A1009" s="162" t="str">
        <f t="shared" si="31"/>
        <v/>
      </c>
    </row>
    <row r="1010" spans="1:1" x14ac:dyDescent="0.35">
      <c r="A1010" s="162" t="str">
        <f t="shared" si="31"/>
        <v/>
      </c>
    </row>
    <row r="1011" spans="1:1" x14ac:dyDescent="0.35">
      <c r="A1011" s="162" t="str">
        <f t="shared" si="31"/>
        <v/>
      </c>
    </row>
    <row r="1012" spans="1:1" x14ac:dyDescent="0.35">
      <c r="A1012" s="162" t="str">
        <f t="shared" si="31"/>
        <v/>
      </c>
    </row>
    <row r="1013" spans="1:1" x14ac:dyDescent="0.35">
      <c r="A1013" s="162" t="str">
        <f t="shared" si="31"/>
        <v/>
      </c>
    </row>
    <row r="1014" spans="1:1" x14ac:dyDescent="0.35">
      <c r="A1014" s="162" t="str">
        <f t="shared" si="31"/>
        <v/>
      </c>
    </row>
    <row r="1015" spans="1:1" x14ac:dyDescent="0.35">
      <c r="A1015" s="162" t="str">
        <f t="shared" si="31"/>
        <v/>
      </c>
    </row>
    <row r="1016" spans="1:1" x14ac:dyDescent="0.35">
      <c r="A1016" s="162" t="str">
        <f t="shared" si="31"/>
        <v/>
      </c>
    </row>
    <row r="1017" spans="1:1" x14ac:dyDescent="0.35">
      <c r="A1017" s="162" t="str">
        <f t="shared" si="31"/>
        <v/>
      </c>
    </row>
    <row r="1018" spans="1:1" x14ac:dyDescent="0.35">
      <c r="A1018" s="162" t="str">
        <f t="shared" si="31"/>
        <v/>
      </c>
    </row>
    <row r="1019" spans="1:1" x14ac:dyDescent="0.35">
      <c r="A1019" s="162" t="str">
        <f t="shared" si="31"/>
        <v/>
      </c>
    </row>
    <row r="1020" spans="1:1" x14ac:dyDescent="0.35">
      <c r="A1020" s="162" t="str">
        <f t="shared" si="31"/>
        <v/>
      </c>
    </row>
    <row r="1021" spans="1:1" x14ac:dyDescent="0.35">
      <c r="A1021" s="162" t="str">
        <f t="shared" si="31"/>
        <v/>
      </c>
    </row>
    <row r="1022" spans="1:1" x14ac:dyDescent="0.35">
      <c r="A1022" s="162" t="str">
        <f t="shared" si="31"/>
        <v/>
      </c>
    </row>
    <row r="1023" spans="1:1" x14ac:dyDescent="0.35">
      <c r="A1023" s="162" t="str">
        <f t="shared" si="31"/>
        <v/>
      </c>
    </row>
    <row r="1024" spans="1:1" x14ac:dyDescent="0.35">
      <c r="A1024" s="162" t="str">
        <f t="shared" si="31"/>
        <v/>
      </c>
    </row>
    <row r="1025" spans="1:1" x14ac:dyDescent="0.35">
      <c r="A1025" s="162" t="str">
        <f t="shared" si="31"/>
        <v/>
      </c>
    </row>
    <row r="1026" spans="1:1" x14ac:dyDescent="0.35">
      <c r="A1026" s="162" t="str">
        <f t="shared" si="31"/>
        <v/>
      </c>
    </row>
    <row r="1027" spans="1:1" x14ac:dyDescent="0.35">
      <c r="A1027" s="162" t="str">
        <f t="shared" si="31"/>
        <v/>
      </c>
    </row>
    <row r="1028" spans="1:1" x14ac:dyDescent="0.35">
      <c r="A1028" s="162" t="str">
        <f t="shared" si="31"/>
        <v/>
      </c>
    </row>
    <row r="1029" spans="1:1" x14ac:dyDescent="0.35">
      <c r="A1029" s="162" t="str">
        <f t="shared" si="31"/>
        <v/>
      </c>
    </row>
    <row r="1030" spans="1:1" x14ac:dyDescent="0.35">
      <c r="A1030" s="162" t="str">
        <f t="shared" si="31"/>
        <v/>
      </c>
    </row>
    <row r="1031" spans="1:1" x14ac:dyDescent="0.35">
      <c r="A1031" s="162" t="str">
        <f t="shared" ref="A1031:A1094" si="32">IF(G1031="","",IF(B1031="",A1030,B1031))</f>
        <v/>
      </c>
    </row>
    <row r="1032" spans="1:1" x14ac:dyDescent="0.35">
      <c r="A1032" s="162" t="str">
        <f t="shared" si="32"/>
        <v/>
      </c>
    </row>
    <row r="1033" spans="1:1" x14ac:dyDescent="0.35">
      <c r="A1033" s="162" t="str">
        <f t="shared" si="32"/>
        <v/>
      </c>
    </row>
    <row r="1034" spans="1:1" x14ac:dyDescent="0.35">
      <c r="A1034" s="162" t="str">
        <f t="shared" si="32"/>
        <v/>
      </c>
    </row>
    <row r="1035" spans="1:1" x14ac:dyDescent="0.35">
      <c r="A1035" s="162" t="str">
        <f t="shared" si="32"/>
        <v/>
      </c>
    </row>
    <row r="1036" spans="1:1" x14ac:dyDescent="0.35">
      <c r="A1036" s="162" t="str">
        <f t="shared" si="32"/>
        <v/>
      </c>
    </row>
    <row r="1037" spans="1:1" x14ac:dyDescent="0.35">
      <c r="A1037" s="162" t="str">
        <f t="shared" si="32"/>
        <v/>
      </c>
    </row>
    <row r="1038" spans="1:1" x14ac:dyDescent="0.35">
      <c r="A1038" s="162" t="str">
        <f t="shared" si="32"/>
        <v/>
      </c>
    </row>
    <row r="1039" spans="1:1" x14ac:dyDescent="0.35">
      <c r="A1039" s="162" t="str">
        <f t="shared" si="32"/>
        <v/>
      </c>
    </row>
    <row r="1040" spans="1:1" x14ac:dyDescent="0.35">
      <c r="A1040" s="162" t="str">
        <f t="shared" si="32"/>
        <v/>
      </c>
    </row>
    <row r="1041" spans="1:1" x14ac:dyDescent="0.35">
      <c r="A1041" s="162" t="str">
        <f t="shared" si="32"/>
        <v/>
      </c>
    </row>
    <row r="1042" spans="1:1" x14ac:dyDescent="0.35">
      <c r="A1042" s="162" t="str">
        <f t="shared" si="32"/>
        <v/>
      </c>
    </row>
    <row r="1043" spans="1:1" x14ac:dyDescent="0.35">
      <c r="A1043" s="162" t="str">
        <f t="shared" si="32"/>
        <v/>
      </c>
    </row>
    <row r="1044" spans="1:1" x14ac:dyDescent="0.35">
      <c r="A1044" s="162" t="str">
        <f t="shared" si="32"/>
        <v/>
      </c>
    </row>
    <row r="1045" spans="1:1" x14ac:dyDescent="0.35">
      <c r="A1045" s="162" t="str">
        <f t="shared" si="32"/>
        <v/>
      </c>
    </row>
    <row r="1046" spans="1:1" x14ac:dyDescent="0.35">
      <c r="A1046" s="162" t="str">
        <f t="shared" si="32"/>
        <v/>
      </c>
    </row>
    <row r="1047" spans="1:1" x14ac:dyDescent="0.35">
      <c r="A1047" s="162" t="str">
        <f t="shared" si="32"/>
        <v/>
      </c>
    </row>
    <row r="1048" spans="1:1" x14ac:dyDescent="0.35">
      <c r="A1048" s="162" t="str">
        <f t="shared" si="32"/>
        <v/>
      </c>
    </row>
    <row r="1049" spans="1:1" x14ac:dyDescent="0.35">
      <c r="A1049" s="162" t="str">
        <f t="shared" si="32"/>
        <v/>
      </c>
    </row>
    <row r="1050" spans="1:1" x14ac:dyDescent="0.35">
      <c r="A1050" s="162" t="str">
        <f t="shared" si="32"/>
        <v/>
      </c>
    </row>
    <row r="1051" spans="1:1" x14ac:dyDescent="0.35">
      <c r="A1051" s="162" t="str">
        <f t="shared" si="32"/>
        <v/>
      </c>
    </row>
    <row r="1052" spans="1:1" x14ac:dyDescent="0.35">
      <c r="A1052" s="162" t="str">
        <f t="shared" si="32"/>
        <v/>
      </c>
    </row>
    <row r="1053" spans="1:1" x14ac:dyDescent="0.35">
      <c r="A1053" s="162" t="str">
        <f t="shared" si="32"/>
        <v/>
      </c>
    </row>
    <row r="1054" spans="1:1" x14ac:dyDescent="0.35">
      <c r="A1054" s="162" t="str">
        <f t="shared" si="32"/>
        <v/>
      </c>
    </row>
    <row r="1055" spans="1:1" x14ac:dyDescent="0.35">
      <c r="A1055" s="162" t="str">
        <f t="shared" si="32"/>
        <v/>
      </c>
    </row>
    <row r="1056" spans="1:1" x14ac:dyDescent="0.35">
      <c r="A1056" s="162" t="str">
        <f t="shared" si="32"/>
        <v/>
      </c>
    </row>
    <row r="1057" spans="1:1" x14ac:dyDescent="0.35">
      <c r="A1057" s="162" t="str">
        <f t="shared" si="32"/>
        <v/>
      </c>
    </row>
    <row r="1058" spans="1:1" x14ac:dyDescent="0.35">
      <c r="A1058" s="162" t="str">
        <f t="shared" si="32"/>
        <v/>
      </c>
    </row>
    <row r="1059" spans="1:1" x14ac:dyDescent="0.35">
      <c r="A1059" s="162" t="str">
        <f t="shared" si="32"/>
        <v/>
      </c>
    </row>
    <row r="1060" spans="1:1" x14ac:dyDescent="0.35">
      <c r="A1060" s="162" t="str">
        <f t="shared" si="32"/>
        <v/>
      </c>
    </row>
    <row r="1061" spans="1:1" x14ac:dyDescent="0.35">
      <c r="A1061" s="162" t="str">
        <f t="shared" si="32"/>
        <v/>
      </c>
    </row>
    <row r="1062" spans="1:1" x14ac:dyDescent="0.35">
      <c r="A1062" s="162" t="str">
        <f t="shared" si="32"/>
        <v/>
      </c>
    </row>
    <row r="1063" spans="1:1" x14ac:dyDescent="0.35">
      <c r="A1063" s="162" t="str">
        <f t="shared" si="32"/>
        <v/>
      </c>
    </row>
    <row r="1064" spans="1:1" x14ac:dyDescent="0.35">
      <c r="A1064" s="162" t="str">
        <f t="shared" si="32"/>
        <v/>
      </c>
    </row>
    <row r="1065" spans="1:1" x14ac:dyDescent="0.35">
      <c r="A1065" s="162" t="str">
        <f t="shared" si="32"/>
        <v/>
      </c>
    </row>
    <row r="1066" spans="1:1" x14ac:dyDescent="0.35">
      <c r="A1066" s="162" t="str">
        <f t="shared" si="32"/>
        <v/>
      </c>
    </row>
    <row r="1067" spans="1:1" x14ac:dyDescent="0.35">
      <c r="A1067" s="162" t="str">
        <f t="shared" si="32"/>
        <v/>
      </c>
    </row>
    <row r="1068" spans="1:1" x14ac:dyDescent="0.35">
      <c r="A1068" s="162" t="str">
        <f t="shared" si="32"/>
        <v/>
      </c>
    </row>
    <row r="1069" spans="1:1" x14ac:dyDescent="0.35">
      <c r="A1069" s="162" t="str">
        <f t="shared" si="32"/>
        <v/>
      </c>
    </row>
    <row r="1070" spans="1:1" x14ac:dyDescent="0.35">
      <c r="A1070" s="162" t="str">
        <f t="shared" si="32"/>
        <v/>
      </c>
    </row>
    <row r="1071" spans="1:1" x14ac:dyDescent="0.35">
      <c r="A1071" s="162" t="str">
        <f t="shared" si="32"/>
        <v/>
      </c>
    </row>
    <row r="1072" spans="1:1" x14ac:dyDescent="0.35">
      <c r="A1072" s="162" t="str">
        <f t="shared" si="32"/>
        <v/>
      </c>
    </row>
    <row r="1073" spans="1:1" x14ac:dyDescent="0.35">
      <c r="A1073" s="162" t="str">
        <f t="shared" si="32"/>
        <v/>
      </c>
    </row>
    <row r="1074" spans="1:1" x14ac:dyDescent="0.35">
      <c r="A1074" s="162" t="str">
        <f t="shared" si="32"/>
        <v/>
      </c>
    </row>
    <row r="1075" spans="1:1" x14ac:dyDescent="0.35">
      <c r="A1075" s="162" t="str">
        <f t="shared" si="32"/>
        <v/>
      </c>
    </row>
    <row r="1076" spans="1:1" x14ac:dyDescent="0.35">
      <c r="A1076" s="162" t="str">
        <f t="shared" si="32"/>
        <v/>
      </c>
    </row>
    <row r="1077" spans="1:1" x14ac:dyDescent="0.35">
      <c r="A1077" s="162" t="str">
        <f t="shared" si="32"/>
        <v/>
      </c>
    </row>
    <row r="1078" spans="1:1" x14ac:dyDescent="0.35">
      <c r="A1078" s="162" t="str">
        <f t="shared" si="32"/>
        <v/>
      </c>
    </row>
    <row r="1079" spans="1:1" x14ac:dyDescent="0.35">
      <c r="A1079" s="162" t="str">
        <f t="shared" si="32"/>
        <v/>
      </c>
    </row>
    <row r="1080" spans="1:1" x14ac:dyDescent="0.35">
      <c r="A1080" s="162" t="str">
        <f t="shared" si="32"/>
        <v/>
      </c>
    </row>
    <row r="1081" spans="1:1" x14ac:dyDescent="0.35">
      <c r="A1081" s="162" t="str">
        <f t="shared" si="32"/>
        <v/>
      </c>
    </row>
    <row r="1082" spans="1:1" x14ac:dyDescent="0.35">
      <c r="A1082" s="162" t="str">
        <f t="shared" si="32"/>
        <v/>
      </c>
    </row>
    <row r="1083" spans="1:1" x14ac:dyDescent="0.35">
      <c r="A1083" s="162" t="str">
        <f t="shared" si="32"/>
        <v/>
      </c>
    </row>
    <row r="1084" spans="1:1" x14ac:dyDescent="0.35">
      <c r="A1084" s="162" t="str">
        <f t="shared" si="32"/>
        <v/>
      </c>
    </row>
    <row r="1085" spans="1:1" x14ac:dyDescent="0.35">
      <c r="A1085" s="162" t="str">
        <f t="shared" si="32"/>
        <v/>
      </c>
    </row>
    <row r="1086" spans="1:1" x14ac:dyDescent="0.35">
      <c r="A1086" s="162" t="str">
        <f t="shared" si="32"/>
        <v/>
      </c>
    </row>
    <row r="1087" spans="1:1" x14ac:dyDescent="0.35">
      <c r="A1087" s="162" t="str">
        <f t="shared" si="32"/>
        <v/>
      </c>
    </row>
    <row r="1088" spans="1:1" x14ac:dyDescent="0.35">
      <c r="A1088" s="162" t="str">
        <f t="shared" si="32"/>
        <v/>
      </c>
    </row>
    <row r="1089" spans="1:1" x14ac:dyDescent="0.35">
      <c r="A1089" s="162" t="str">
        <f t="shared" si="32"/>
        <v/>
      </c>
    </row>
    <row r="1090" spans="1:1" x14ac:dyDescent="0.35">
      <c r="A1090" s="162" t="str">
        <f t="shared" si="32"/>
        <v/>
      </c>
    </row>
    <row r="1091" spans="1:1" x14ac:dyDescent="0.35">
      <c r="A1091" s="162" t="str">
        <f t="shared" si="32"/>
        <v/>
      </c>
    </row>
    <row r="1092" spans="1:1" x14ac:dyDescent="0.35">
      <c r="A1092" s="162" t="str">
        <f t="shared" si="32"/>
        <v/>
      </c>
    </row>
    <row r="1093" spans="1:1" x14ac:dyDescent="0.35">
      <c r="A1093" s="162" t="str">
        <f t="shared" si="32"/>
        <v/>
      </c>
    </row>
    <row r="1094" spans="1:1" x14ac:dyDescent="0.35">
      <c r="A1094" s="162" t="str">
        <f t="shared" si="32"/>
        <v/>
      </c>
    </row>
    <row r="1095" spans="1:1" x14ac:dyDescent="0.35">
      <c r="A1095" s="162" t="str">
        <f t="shared" ref="A1095:A1158" si="33">IF(G1095="","",IF(B1095="",A1094,B1095))</f>
        <v/>
      </c>
    </row>
    <row r="1096" spans="1:1" x14ac:dyDescent="0.35">
      <c r="A1096" s="162" t="str">
        <f t="shared" si="33"/>
        <v/>
      </c>
    </row>
    <row r="1097" spans="1:1" x14ac:dyDescent="0.35">
      <c r="A1097" s="162" t="str">
        <f t="shared" si="33"/>
        <v/>
      </c>
    </row>
    <row r="1098" spans="1:1" x14ac:dyDescent="0.35">
      <c r="A1098" s="162" t="str">
        <f t="shared" si="33"/>
        <v/>
      </c>
    </row>
    <row r="1099" spans="1:1" x14ac:dyDescent="0.35">
      <c r="A1099" s="162" t="str">
        <f t="shared" si="33"/>
        <v/>
      </c>
    </row>
    <row r="1100" spans="1:1" x14ac:dyDescent="0.35">
      <c r="A1100" s="162" t="str">
        <f t="shared" si="33"/>
        <v/>
      </c>
    </row>
    <row r="1101" spans="1:1" x14ac:dyDescent="0.35">
      <c r="A1101" s="162" t="str">
        <f t="shared" si="33"/>
        <v/>
      </c>
    </row>
    <row r="1102" spans="1:1" x14ac:dyDescent="0.35">
      <c r="A1102" s="162" t="str">
        <f t="shared" si="33"/>
        <v/>
      </c>
    </row>
    <row r="1103" spans="1:1" x14ac:dyDescent="0.35">
      <c r="A1103" s="162" t="str">
        <f t="shared" si="33"/>
        <v/>
      </c>
    </row>
    <row r="1104" spans="1:1" x14ac:dyDescent="0.35">
      <c r="A1104" s="162" t="str">
        <f t="shared" si="33"/>
        <v/>
      </c>
    </row>
    <row r="1105" spans="1:1" x14ac:dyDescent="0.35">
      <c r="A1105" s="162" t="str">
        <f t="shared" si="33"/>
        <v/>
      </c>
    </row>
    <row r="1106" spans="1:1" x14ac:dyDescent="0.35">
      <c r="A1106" s="162" t="str">
        <f t="shared" si="33"/>
        <v/>
      </c>
    </row>
    <row r="1107" spans="1:1" x14ac:dyDescent="0.35">
      <c r="A1107" s="162" t="str">
        <f t="shared" si="33"/>
        <v/>
      </c>
    </row>
    <row r="1108" spans="1:1" x14ac:dyDescent="0.35">
      <c r="A1108" s="162" t="str">
        <f t="shared" si="33"/>
        <v/>
      </c>
    </row>
    <row r="1109" spans="1:1" x14ac:dyDescent="0.35">
      <c r="A1109" s="162" t="str">
        <f t="shared" si="33"/>
        <v/>
      </c>
    </row>
    <row r="1110" spans="1:1" x14ac:dyDescent="0.35">
      <c r="A1110" s="162" t="str">
        <f t="shared" si="33"/>
        <v/>
      </c>
    </row>
    <row r="1111" spans="1:1" x14ac:dyDescent="0.35">
      <c r="A1111" s="162" t="str">
        <f t="shared" si="33"/>
        <v/>
      </c>
    </row>
    <row r="1112" spans="1:1" x14ac:dyDescent="0.35">
      <c r="A1112" s="162" t="str">
        <f t="shared" si="33"/>
        <v/>
      </c>
    </row>
    <row r="1113" spans="1:1" x14ac:dyDescent="0.35">
      <c r="A1113" s="162" t="str">
        <f t="shared" si="33"/>
        <v/>
      </c>
    </row>
    <row r="1114" spans="1:1" x14ac:dyDescent="0.35">
      <c r="A1114" s="162" t="str">
        <f t="shared" si="33"/>
        <v/>
      </c>
    </row>
    <row r="1115" spans="1:1" x14ac:dyDescent="0.35">
      <c r="A1115" s="162" t="str">
        <f t="shared" si="33"/>
        <v/>
      </c>
    </row>
    <row r="1116" spans="1:1" x14ac:dyDescent="0.35">
      <c r="A1116" s="162" t="str">
        <f t="shared" si="33"/>
        <v/>
      </c>
    </row>
    <row r="1117" spans="1:1" x14ac:dyDescent="0.35">
      <c r="A1117" s="162" t="str">
        <f t="shared" si="33"/>
        <v/>
      </c>
    </row>
    <row r="1118" spans="1:1" x14ac:dyDescent="0.35">
      <c r="A1118" s="162" t="str">
        <f t="shared" si="33"/>
        <v/>
      </c>
    </row>
    <row r="1119" spans="1:1" x14ac:dyDescent="0.35">
      <c r="A1119" s="162" t="str">
        <f t="shared" si="33"/>
        <v/>
      </c>
    </row>
    <row r="1120" spans="1:1" x14ac:dyDescent="0.35">
      <c r="A1120" s="162" t="str">
        <f t="shared" si="33"/>
        <v/>
      </c>
    </row>
    <row r="1121" spans="1:1" x14ac:dyDescent="0.35">
      <c r="A1121" s="162" t="str">
        <f t="shared" si="33"/>
        <v/>
      </c>
    </row>
    <row r="1122" spans="1:1" x14ac:dyDescent="0.35">
      <c r="A1122" s="162" t="str">
        <f t="shared" si="33"/>
        <v/>
      </c>
    </row>
    <row r="1123" spans="1:1" x14ac:dyDescent="0.35">
      <c r="A1123" s="162" t="str">
        <f t="shared" si="33"/>
        <v/>
      </c>
    </row>
    <row r="1124" spans="1:1" x14ac:dyDescent="0.35">
      <c r="A1124" s="162" t="str">
        <f t="shared" si="33"/>
        <v/>
      </c>
    </row>
    <row r="1125" spans="1:1" x14ac:dyDescent="0.35">
      <c r="A1125" s="162" t="str">
        <f t="shared" si="33"/>
        <v/>
      </c>
    </row>
    <row r="1126" spans="1:1" x14ac:dyDescent="0.35">
      <c r="A1126" s="162" t="str">
        <f t="shared" si="33"/>
        <v/>
      </c>
    </row>
    <row r="1127" spans="1:1" x14ac:dyDescent="0.35">
      <c r="A1127" s="162" t="str">
        <f t="shared" si="33"/>
        <v/>
      </c>
    </row>
    <row r="1128" spans="1:1" x14ac:dyDescent="0.35">
      <c r="A1128" s="162" t="str">
        <f t="shared" si="33"/>
        <v/>
      </c>
    </row>
    <row r="1129" spans="1:1" x14ac:dyDescent="0.35">
      <c r="A1129" s="162" t="str">
        <f t="shared" si="33"/>
        <v/>
      </c>
    </row>
    <row r="1130" spans="1:1" x14ac:dyDescent="0.35">
      <c r="A1130" s="162" t="str">
        <f t="shared" si="33"/>
        <v/>
      </c>
    </row>
    <row r="1131" spans="1:1" x14ac:dyDescent="0.35">
      <c r="A1131" s="162" t="str">
        <f t="shared" si="33"/>
        <v/>
      </c>
    </row>
    <row r="1132" spans="1:1" x14ac:dyDescent="0.35">
      <c r="A1132" s="162" t="str">
        <f t="shared" si="33"/>
        <v/>
      </c>
    </row>
    <row r="1133" spans="1:1" x14ac:dyDescent="0.35">
      <c r="A1133" s="162" t="str">
        <f t="shared" si="33"/>
        <v/>
      </c>
    </row>
    <row r="1134" spans="1:1" x14ac:dyDescent="0.35">
      <c r="A1134" s="162" t="str">
        <f t="shared" si="33"/>
        <v/>
      </c>
    </row>
    <row r="1135" spans="1:1" x14ac:dyDescent="0.35">
      <c r="A1135" s="162" t="str">
        <f t="shared" si="33"/>
        <v/>
      </c>
    </row>
    <row r="1136" spans="1:1" x14ac:dyDescent="0.35">
      <c r="A1136" s="162" t="str">
        <f t="shared" si="33"/>
        <v/>
      </c>
    </row>
    <row r="1137" spans="1:1" x14ac:dyDescent="0.35">
      <c r="A1137" s="162" t="str">
        <f t="shared" si="33"/>
        <v/>
      </c>
    </row>
    <row r="1138" spans="1:1" x14ac:dyDescent="0.35">
      <c r="A1138" s="162" t="str">
        <f t="shared" si="33"/>
        <v/>
      </c>
    </row>
    <row r="1139" spans="1:1" x14ac:dyDescent="0.35">
      <c r="A1139" s="162" t="str">
        <f t="shared" si="33"/>
        <v/>
      </c>
    </row>
    <row r="1140" spans="1:1" x14ac:dyDescent="0.35">
      <c r="A1140" s="162" t="str">
        <f t="shared" si="33"/>
        <v/>
      </c>
    </row>
    <row r="1141" spans="1:1" x14ac:dyDescent="0.35">
      <c r="A1141" s="162" t="str">
        <f t="shared" si="33"/>
        <v/>
      </c>
    </row>
    <row r="1142" spans="1:1" x14ac:dyDescent="0.35">
      <c r="A1142" s="162" t="str">
        <f t="shared" si="33"/>
        <v/>
      </c>
    </row>
    <row r="1143" spans="1:1" x14ac:dyDescent="0.35">
      <c r="A1143" s="162" t="str">
        <f t="shared" si="33"/>
        <v/>
      </c>
    </row>
    <row r="1144" spans="1:1" x14ac:dyDescent="0.35">
      <c r="A1144" s="162" t="str">
        <f t="shared" si="33"/>
        <v/>
      </c>
    </row>
    <row r="1145" spans="1:1" x14ac:dyDescent="0.35">
      <c r="A1145" s="162" t="str">
        <f t="shared" si="33"/>
        <v/>
      </c>
    </row>
    <row r="1146" spans="1:1" x14ac:dyDescent="0.35">
      <c r="A1146" s="162" t="str">
        <f t="shared" si="33"/>
        <v/>
      </c>
    </row>
    <row r="1147" spans="1:1" x14ac:dyDescent="0.35">
      <c r="A1147" s="162" t="str">
        <f t="shared" si="33"/>
        <v/>
      </c>
    </row>
    <row r="1148" spans="1:1" x14ac:dyDescent="0.35">
      <c r="A1148" s="162" t="str">
        <f t="shared" si="33"/>
        <v/>
      </c>
    </row>
    <row r="1149" spans="1:1" x14ac:dyDescent="0.35">
      <c r="A1149" s="162" t="str">
        <f t="shared" si="33"/>
        <v/>
      </c>
    </row>
    <row r="1150" spans="1:1" x14ac:dyDescent="0.35">
      <c r="A1150" s="162" t="str">
        <f t="shared" si="33"/>
        <v/>
      </c>
    </row>
    <row r="1151" spans="1:1" x14ac:dyDescent="0.35">
      <c r="A1151" s="162" t="str">
        <f t="shared" si="33"/>
        <v/>
      </c>
    </row>
    <row r="1152" spans="1:1" x14ac:dyDescent="0.35">
      <c r="A1152" s="162" t="str">
        <f t="shared" si="33"/>
        <v/>
      </c>
    </row>
    <row r="1153" spans="1:1" x14ac:dyDescent="0.35">
      <c r="A1153" s="162" t="str">
        <f t="shared" si="33"/>
        <v/>
      </c>
    </row>
    <row r="1154" spans="1:1" x14ac:dyDescent="0.35">
      <c r="A1154" s="162" t="str">
        <f t="shared" si="33"/>
        <v/>
      </c>
    </row>
    <row r="1155" spans="1:1" x14ac:dyDescent="0.35">
      <c r="A1155" s="162" t="str">
        <f t="shared" si="33"/>
        <v/>
      </c>
    </row>
    <row r="1156" spans="1:1" x14ac:dyDescent="0.35">
      <c r="A1156" s="162" t="str">
        <f t="shared" si="33"/>
        <v/>
      </c>
    </row>
    <row r="1157" spans="1:1" x14ac:dyDescent="0.35">
      <c r="A1157" s="162" t="str">
        <f t="shared" si="33"/>
        <v/>
      </c>
    </row>
    <row r="1158" spans="1:1" x14ac:dyDescent="0.35">
      <c r="A1158" s="162" t="str">
        <f t="shared" si="33"/>
        <v/>
      </c>
    </row>
    <row r="1159" spans="1:1" x14ac:dyDescent="0.35">
      <c r="A1159" s="162" t="str">
        <f t="shared" ref="A1159:A1222" si="34">IF(G1159="","",IF(B1159="",A1158,B1159))</f>
        <v/>
      </c>
    </row>
    <row r="1160" spans="1:1" x14ac:dyDescent="0.35">
      <c r="A1160" s="162" t="str">
        <f t="shared" si="34"/>
        <v/>
      </c>
    </row>
    <row r="1161" spans="1:1" x14ac:dyDescent="0.35">
      <c r="A1161" s="162" t="str">
        <f t="shared" si="34"/>
        <v/>
      </c>
    </row>
    <row r="1162" spans="1:1" x14ac:dyDescent="0.35">
      <c r="A1162" s="162" t="str">
        <f t="shared" si="34"/>
        <v/>
      </c>
    </row>
    <row r="1163" spans="1:1" x14ac:dyDescent="0.35">
      <c r="A1163" s="162" t="str">
        <f t="shared" si="34"/>
        <v/>
      </c>
    </row>
    <row r="1164" spans="1:1" x14ac:dyDescent="0.35">
      <c r="A1164" s="162" t="str">
        <f t="shared" si="34"/>
        <v/>
      </c>
    </row>
    <row r="1165" spans="1:1" x14ac:dyDescent="0.35">
      <c r="A1165" s="162" t="str">
        <f t="shared" si="34"/>
        <v/>
      </c>
    </row>
    <row r="1166" spans="1:1" x14ac:dyDescent="0.35">
      <c r="A1166" s="162" t="str">
        <f t="shared" si="34"/>
        <v/>
      </c>
    </row>
    <row r="1167" spans="1:1" x14ac:dyDescent="0.35">
      <c r="A1167" s="162" t="str">
        <f t="shared" si="34"/>
        <v/>
      </c>
    </row>
    <row r="1168" spans="1:1" x14ac:dyDescent="0.35">
      <c r="A1168" s="162" t="str">
        <f t="shared" si="34"/>
        <v/>
      </c>
    </row>
    <row r="1169" spans="1:1" x14ac:dyDescent="0.35">
      <c r="A1169" s="162" t="str">
        <f t="shared" si="34"/>
        <v/>
      </c>
    </row>
    <row r="1170" spans="1:1" x14ac:dyDescent="0.35">
      <c r="A1170" s="162" t="str">
        <f t="shared" si="34"/>
        <v/>
      </c>
    </row>
    <row r="1171" spans="1:1" x14ac:dyDescent="0.35">
      <c r="A1171" s="162" t="str">
        <f t="shared" si="34"/>
        <v/>
      </c>
    </row>
    <row r="1172" spans="1:1" x14ac:dyDescent="0.35">
      <c r="A1172" s="162" t="str">
        <f t="shared" si="34"/>
        <v/>
      </c>
    </row>
    <row r="1173" spans="1:1" x14ac:dyDescent="0.35">
      <c r="A1173" s="162" t="str">
        <f t="shared" si="34"/>
        <v/>
      </c>
    </row>
    <row r="1174" spans="1:1" x14ac:dyDescent="0.35">
      <c r="A1174" s="162" t="str">
        <f t="shared" si="34"/>
        <v/>
      </c>
    </row>
    <row r="1175" spans="1:1" x14ac:dyDescent="0.35">
      <c r="A1175" s="162" t="str">
        <f t="shared" si="34"/>
        <v/>
      </c>
    </row>
    <row r="1176" spans="1:1" x14ac:dyDescent="0.35">
      <c r="A1176" s="162" t="str">
        <f t="shared" si="34"/>
        <v/>
      </c>
    </row>
    <row r="1177" spans="1:1" x14ac:dyDescent="0.35">
      <c r="A1177" s="162" t="str">
        <f t="shared" si="34"/>
        <v/>
      </c>
    </row>
    <row r="1178" spans="1:1" x14ac:dyDescent="0.35">
      <c r="A1178" s="162" t="str">
        <f t="shared" si="34"/>
        <v/>
      </c>
    </row>
    <row r="1179" spans="1:1" x14ac:dyDescent="0.35">
      <c r="A1179" s="162" t="str">
        <f t="shared" si="34"/>
        <v/>
      </c>
    </row>
    <row r="1180" spans="1:1" x14ac:dyDescent="0.35">
      <c r="A1180" s="162" t="str">
        <f t="shared" si="34"/>
        <v/>
      </c>
    </row>
    <row r="1181" spans="1:1" x14ac:dyDescent="0.35">
      <c r="A1181" s="162" t="str">
        <f t="shared" si="34"/>
        <v/>
      </c>
    </row>
    <row r="1182" spans="1:1" x14ac:dyDescent="0.35">
      <c r="A1182" s="162" t="str">
        <f t="shared" si="34"/>
        <v/>
      </c>
    </row>
    <row r="1183" spans="1:1" x14ac:dyDescent="0.35">
      <c r="A1183" s="162" t="str">
        <f t="shared" si="34"/>
        <v/>
      </c>
    </row>
    <row r="1184" spans="1:1" x14ac:dyDescent="0.35">
      <c r="A1184" s="162" t="str">
        <f t="shared" si="34"/>
        <v/>
      </c>
    </row>
    <row r="1185" spans="1:1" x14ac:dyDescent="0.35">
      <c r="A1185" s="162" t="str">
        <f t="shared" si="34"/>
        <v/>
      </c>
    </row>
    <row r="1186" spans="1:1" x14ac:dyDescent="0.35">
      <c r="A1186" s="162" t="str">
        <f t="shared" si="34"/>
        <v/>
      </c>
    </row>
    <row r="1187" spans="1:1" x14ac:dyDescent="0.35">
      <c r="A1187" s="162" t="str">
        <f t="shared" si="34"/>
        <v/>
      </c>
    </row>
    <row r="1188" spans="1:1" x14ac:dyDescent="0.35">
      <c r="A1188" s="162" t="str">
        <f t="shared" si="34"/>
        <v/>
      </c>
    </row>
    <row r="1189" spans="1:1" x14ac:dyDescent="0.35">
      <c r="A1189" s="162" t="str">
        <f t="shared" si="34"/>
        <v/>
      </c>
    </row>
    <row r="1190" spans="1:1" x14ac:dyDescent="0.35">
      <c r="A1190" s="162" t="str">
        <f t="shared" si="34"/>
        <v/>
      </c>
    </row>
    <row r="1191" spans="1:1" x14ac:dyDescent="0.35">
      <c r="A1191" s="162" t="str">
        <f t="shared" si="34"/>
        <v/>
      </c>
    </row>
    <row r="1192" spans="1:1" x14ac:dyDescent="0.35">
      <c r="A1192" s="162" t="str">
        <f t="shared" si="34"/>
        <v/>
      </c>
    </row>
    <row r="1193" spans="1:1" x14ac:dyDescent="0.35">
      <c r="A1193" s="162" t="str">
        <f t="shared" si="34"/>
        <v/>
      </c>
    </row>
    <row r="1194" spans="1:1" x14ac:dyDescent="0.35">
      <c r="A1194" s="162" t="str">
        <f t="shared" si="34"/>
        <v/>
      </c>
    </row>
    <row r="1195" spans="1:1" x14ac:dyDescent="0.35">
      <c r="A1195" s="162" t="str">
        <f t="shared" si="34"/>
        <v/>
      </c>
    </row>
    <row r="1196" spans="1:1" x14ac:dyDescent="0.35">
      <c r="A1196" s="162" t="str">
        <f t="shared" si="34"/>
        <v/>
      </c>
    </row>
    <row r="1197" spans="1:1" x14ac:dyDescent="0.35">
      <c r="A1197" s="162" t="str">
        <f t="shared" si="34"/>
        <v/>
      </c>
    </row>
    <row r="1198" spans="1:1" x14ac:dyDescent="0.35">
      <c r="A1198" s="162" t="str">
        <f t="shared" si="34"/>
        <v/>
      </c>
    </row>
    <row r="1199" spans="1:1" x14ac:dyDescent="0.35">
      <c r="A1199" s="162" t="str">
        <f t="shared" si="34"/>
        <v/>
      </c>
    </row>
    <row r="1200" spans="1:1" x14ac:dyDescent="0.35">
      <c r="A1200" s="162" t="str">
        <f t="shared" si="34"/>
        <v/>
      </c>
    </row>
    <row r="1201" spans="1:1" x14ac:dyDescent="0.35">
      <c r="A1201" s="162" t="str">
        <f t="shared" si="34"/>
        <v/>
      </c>
    </row>
    <row r="1202" spans="1:1" x14ac:dyDescent="0.35">
      <c r="A1202" s="162" t="str">
        <f t="shared" si="34"/>
        <v/>
      </c>
    </row>
    <row r="1203" spans="1:1" x14ac:dyDescent="0.35">
      <c r="A1203" s="162" t="str">
        <f t="shared" si="34"/>
        <v/>
      </c>
    </row>
    <row r="1204" spans="1:1" x14ac:dyDescent="0.35">
      <c r="A1204" s="162" t="str">
        <f t="shared" si="34"/>
        <v/>
      </c>
    </row>
    <row r="1205" spans="1:1" x14ac:dyDescent="0.35">
      <c r="A1205" s="162" t="str">
        <f t="shared" si="34"/>
        <v/>
      </c>
    </row>
    <row r="1206" spans="1:1" x14ac:dyDescent="0.35">
      <c r="A1206" s="162" t="str">
        <f t="shared" si="34"/>
        <v/>
      </c>
    </row>
    <row r="1207" spans="1:1" x14ac:dyDescent="0.35">
      <c r="A1207" s="162" t="str">
        <f t="shared" si="34"/>
        <v/>
      </c>
    </row>
    <row r="1208" spans="1:1" x14ac:dyDescent="0.35">
      <c r="A1208" s="162" t="str">
        <f t="shared" si="34"/>
        <v/>
      </c>
    </row>
    <row r="1209" spans="1:1" x14ac:dyDescent="0.35">
      <c r="A1209" s="162" t="str">
        <f t="shared" si="34"/>
        <v/>
      </c>
    </row>
    <row r="1210" spans="1:1" x14ac:dyDescent="0.35">
      <c r="A1210" s="162" t="str">
        <f t="shared" si="34"/>
        <v/>
      </c>
    </row>
    <row r="1211" spans="1:1" x14ac:dyDescent="0.35">
      <c r="A1211" s="162" t="str">
        <f t="shared" si="34"/>
        <v/>
      </c>
    </row>
    <row r="1212" spans="1:1" x14ac:dyDescent="0.35">
      <c r="A1212" s="162" t="str">
        <f t="shared" si="34"/>
        <v/>
      </c>
    </row>
    <row r="1213" spans="1:1" x14ac:dyDescent="0.35">
      <c r="A1213" s="162" t="str">
        <f t="shared" si="34"/>
        <v/>
      </c>
    </row>
    <row r="1214" spans="1:1" x14ac:dyDescent="0.35">
      <c r="A1214" s="162" t="str">
        <f t="shared" si="34"/>
        <v/>
      </c>
    </row>
    <row r="1215" spans="1:1" x14ac:dyDescent="0.35">
      <c r="A1215" s="162" t="str">
        <f t="shared" si="34"/>
        <v/>
      </c>
    </row>
    <row r="1216" spans="1:1" x14ac:dyDescent="0.35">
      <c r="A1216" s="162" t="str">
        <f t="shared" si="34"/>
        <v/>
      </c>
    </row>
    <row r="1217" spans="1:1" x14ac:dyDescent="0.35">
      <c r="A1217" s="162" t="str">
        <f t="shared" si="34"/>
        <v/>
      </c>
    </row>
    <row r="1218" spans="1:1" x14ac:dyDescent="0.35">
      <c r="A1218" s="162" t="str">
        <f t="shared" si="34"/>
        <v/>
      </c>
    </row>
    <row r="1219" spans="1:1" x14ac:dyDescent="0.35">
      <c r="A1219" s="162" t="str">
        <f t="shared" si="34"/>
        <v/>
      </c>
    </row>
    <row r="1220" spans="1:1" x14ac:dyDescent="0.35">
      <c r="A1220" s="162" t="str">
        <f t="shared" si="34"/>
        <v/>
      </c>
    </row>
    <row r="1221" spans="1:1" x14ac:dyDescent="0.35">
      <c r="A1221" s="162" t="str">
        <f t="shared" si="34"/>
        <v/>
      </c>
    </row>
    <row r="1222" spans="1:1" x14ac:dyDescent="0.35">
      <c r="A1222" s="162" t="str">
        <f t="shared" si="34"/>
        <v/>
      </c>
    </row>
    <row r="1223" spans="1:1" x14ac:dyDescent="0.35">
      <c r="A1223" s="162" t="str">
        <f t="shared" ref="A1223:A1286" si="35">IF(G1223="","",IF(B1223="",A1222,B1223))</f>
        <v/>
      </c>
    </row>
    <row r="1224" spans="1:1" x14ac:dyDescent="0.35">
      <c r="A1224" s="162" t="str">
        <f t="shared" si="35"/>
        <v/>
      </c>
    </row>
    <row r="1225" spans="1:1" x14ac:dyDescent="0.35">
      <c r="A1225" s="162" t="str">
        <f t="shared" si="35"/>
        <v/>
      </c>
    </row>
    <row r="1226" spans="1:1" x14ac:dyDescent="0.35">
      <c r="A1226" s="162" t="str">
        <f t="shared" si="35"/>
        <v/>
      </c>
    </row>
    <row r="1227" spans="1:1" x14ac:dyDescent="0.35">
      <c r="A1227" s="162" t="str">
        <f t="shared" si="35"/>
        <v/>
      </c>
    </row>
    <row r="1228" spans="1:1" x14ac:dyDescent="0.35">
      <c r="A1228" s="162" t="str">
        <f t="shared" si="35"/>
        <v/>
      </c>
    </row>
    <row r="1229" spans="1:1" x14ac:dyDescent="0.35">
      <c r="A1229" s="162" t="str">
        <f t="shared" si="35"/>
        <v/>
      </c>
    </row>
    <row r="1230" spans="1:1" x14ac:dyDescent="0.35">
      <c r="A1230" s="162" t="str">
        <f t="shared" si="35"/>
        <v/>
      </c>
    </row>
    <row r="1231" spans="1:1" x14ac:dyDescent="0.35">
      <c r="A1231" s="162" t="str">
        <f t="shared" si="35"/>
        <v/>
      </c>
    </row>
    <row r="1232" spans="1:1" x14ac:dyDescent="0.35">
      <c r="A1232" s="162" t="str">
        <f t="shared" si="35"/>
        <v/>
      </c>
    </row>
    <row r="1233" spans="1:1" x14ac:dyDescent="0.35">
      <c r="A1233" s="162" t="str">
        <f t="shared" si="35"/>
        <v/>
      </c>
    </row>
    <row r="1234" spans="1:1" x14ac:dyDescent="0.35">
      <c r="A1234" s="162" t="str">
        <f t="shared" si="35"/>
        <v/>
      </c>
    </row>
    <row r="1235" spans="1:1" x14ac:dyDescent="0.35">
      <c r="A1235" s="162" t="str">
        <f t="shared" si="35"/>
        <v/>
      </c>
    </row>
    <row r="1236" spans="1:1" x14ac:dyDescent="0.35">
      <c r="A1236" s="162" t="str">
        <f t="shared" si="35"/>
        <v/>
      </c>
    </row>
    <row r="1237" spans="1:1" x14ac:dyDescent="0.35">
      <c r="A1237" s="162" t="str">
        <f t="shared" si="35"/>
        <v/>
      </c>
    </row>
    <row r="1238" spans="1:1" x14ac:dyDescent="0.35">
      <c r="A1238" s="162" t="str">
        <f t="shared" si="35"/>
        <v/>
      </c>
    </row>
    <row r="1239" spans="1:1" x14ac:dyDescent="0.35">
      <c r="A1239" s="162" t="str">
        <f t="shared" si="35"/>
        <v/>
      </c>
    </row>
    <row r="1240" spans="1:1" x14ac:dyDescent="0.35">
      <c r="A1240" s="162" t="str">
        <f t="shared" si="35"/>
        <v/>
      </c>
    </row>
    <row r="1241" spans="1:1" x14ac:dyDescent="0.35">
      <c r="A1241" s="162" t="str">
        <f t="shared" si="35"/>
        <v/>
      </c>
    </row>
    <row r="1242" spans="1:1" x14ac:dyDescent="0.35">
      <c r="A1242" s="162" t="str">
        <f t="shared" si="35"/>
        <v/>
      </c>
    </row>
    <row r="1243" spans="1:1" x14ac:dyDescent="0.35">
      <c r="A1243" s="162" t="str">
        <f t="shared" si="35"/>
        <v/>
      </c>
    </row>
    <row r="1244" spans="1:1" x14ac:dyDescent="0.35">
      <c r="A1244" s="162" t="str">
        <f t="shared" si="35"/>
        <v/>
      </c>
    </row>
    <row r="1245" spans="1:1" x14ac:dyDescent="0.35">
      <c r="A1245" s="162" t="str">
        <f t="shared" si="35"/>
        <v/>
      </c>
    </row>
    <row r="1246" spans="1:1" x14ac:dyDescent="0.35">
      <c r="A1246" s="162" t="str">
        <f t="shared" si="35"/>
        <v/>
      </c>
    </row>
    <row r="1247" spans="1:1" x14ac:dyDescent="0.35">
      <c r="A1247" s="162" t="str">
        <f t="shared" si="35"/>
        <v/>
      </c>
    </row>
    <row r="1248" spans="1:1" x14ac:dyDescent="0.35">
      <c r="A1248" s="162" t="str">
        <f t="shared" si="35"/>
        <v/>
      </c>
    </row>
    <row r="1249" spans="1:1" x14ac:dyDescent="0.35">
      <c r="A1249" s="162" t="str">
        <f t="shared" si="35"/>
        <v/>
      </c>
    </row>
    <row r="1250" spans="1:1" x14ac:dyDescent="0.35">
      <c r="A1250" s="162" t="str">
        <f t="shared" si="35"/>
        <v/>
      </c>
    </row>
    <row r="1251" spans="1:1" x14ac:dyDescent="0.35">
      <c r="A1251" s="162" t="str">
        <f t="shared" si="35"/>
        <v/>
      </c>
    </row>
    <row r="1252" spans="1:1" x14ac:dyDescent="0.35">
      <c r="A1252" s="162" t="str">
        <f t="shared" si="35"/>
        <v/>
      </c>
    </row>
    <row r="1253" spans="1:1" x14ac:dyDescent="0.35">
      <c r="A1253" s="162" t="str">
        <f t="shared" si="35"/>
        <v/>
      </c>
    </row>
    <row r="1254" spans="1:1" x14ac:dyDescent="0.35">
      <c r="A1254" s="162" t="str">
        <f t="shared" si="35"/>
        <v/>
      </c>
    </row>
    <row r="1255" spans="1:1" x14ac:dyDescent="0.35">
      <c r="A1255" s="162" t="str">
        <f t="shared" si="35"/>
        <v/>
      </c>
    </row>
    <row r="1256" spans="1:1" x14ac:dyDescent="0.35">
      <c r="A1256" s="162" t="str">
        <f t="shared" si="35"/>
        <v/>
      </c>
    </row>
    <row r="1257" spans="1:1" x14ac:dyDescent="0.35">
      <c r="A1257" s="162" t="str">
        <f t="shared" si="35"/>
        <v/>
      </c>
    </row>
    <row r="1258" spans="1:1" x14ac:dyDescent="0.35">
      <c r="A1258" s="162" t="str">
        <f t="shared" si="35"/>
        <v/>
      </c>
    </row>
    <row r="1259" spans="1:1" x14ac:dyDescent="0.35">
      <c r="A1259" s="162" t="str">
        <f t="shared" si="35"/>
        <v/>
      </c>
    </row>
    <row r="1260" spans="1:1" x14ac:dyDescent="0.35">
      <c r="A1260" s="162" t="str">
        <f t="shared" si="35"/>
        <v/>
      </c>
    </row>
    <row r="1261" spans="1:1" x14ac:dyDescent="0.35">
      <c r="A1261" s="162" t="str">
        <f t="shared" si="35"/>
        <v/>
      </c>
    </row>
    <row r="1262" spans="1:1" x14ac:dyDescent="0.35">
      <c r="A1262" s="162" t="str">
        <f t="shared" si="35"/>
        <v/>
      </c>
    </row>
    <row r="1263" spans="1:1" x14ac:dyDescent="0.35">
      <c r="A1263" s="162" t="str">
        <f t="shared" si="35"/>
        <v/>
      </c>
    </row>
    <row r="1264" spans="1:1" x14ac:dyDescent="0.35">
      <c r="A1264" s="162" t="str">
        <f t="shared" si="35"/>
        <v/>
      </c>
    </row>
    <row r="1265" spans="1:1" x14ac:dyDescent="0.35">
      <c r="A1265" s="162" t="str">
        <f t="shared" si="35"/>
        <v/>
      </c>
    </row>
    <row r="1266" spans="1:1" x14ac:dyDescent="0.35">
      <c r="A1266" s="162" t="str">
        <f t="shared" si="35"/>
        <v/>
      </c>
    </row>
    <row r="1267" spans="1:1" x14ac:dyDescent="0.35">
      <c r="A1267" s="162" t="str">
        <f t="shared" si="35"/>
        <v/>
      </c>
    </row>
    <row r="1268" spans="1:1" x14ac:dyDescent="0.35">
      <c r="A1268" s="162" t="str">
        <f t="shared" si="35"/>
        <v/>
      </c>
    </row>
    <row r="1269" spans="1:1" x14ac:dyDescent="0.35">
      <c r="A1269" s="162" t="str">
        <f t="shared" si="35"/>
        <v/>
      </c>
    </row>
    <row r="1270" spans="1:1" x14ac:dyDescent="0.35">
      <c r="A1270" s="162" t="str">
        <f t="shared" si="35"/>
        <v/>
      </c>
    </row>
    <row r="1271" spans="1:1" x14ac:dyDescent="0.35">
      <c r="A1271" s="162" t="str">
        <f t="shared" si="35"/>
        <v/>
      </c>
    </row>
    <row r="1272" spans="1:1" x14ac:dyDescent="0.35">
      <c r="A1272" s="162" t="str">
        <f t="shared" si="35"/>
        <v/>
      </c>
    </row>
    <row r="1273" spans="1:1" x14ac:dyDescent="0.35">
      <c r="A1273" s="162" t="str">
        <f t="shared" si="35"/>
        <v/>
      </c>
    </row>
    <row r="1274" spans="1:1" x14ac:dyDescent="0.35">
      <c r="A1274" s="162" t="str">
        <f t="shared" si="35"/>
        <v/>
      </c>
    </row>
    <row r="1275" spans="1:1" x14ac:dyDescent="0.35">
      <c r="A1275" s="162" t="str">
        <f t="shared" si="35"/>
        <v/>
      </c>
    </row>
    <row r="1276" spans="1:1" x14ac:dyDescent="0.35">
      <c r="A1276" s="162" t="str">
        <f t="shared" si="35"/>
        <v/>
      </c>
    </row>
    <row r="1277" spans="1:1" x14ac:dyDescent="0.35">
      <c r="A1277" s="162" t="str">
        <f t="shared" si="35"/>
        <v/>
      </c>
    </row>
    <row r="1278" spans="1:1" x14ac:dyDescent="0.35">
      <c r="A1278" s="162" t="str">
        <f t="shared" si="35"/>
        <v/>
      </c>
    </row>
    <row r="1279" spans="1:1" x14ac:dyDescent="0.35">
      <c r="A1279" s="162" t="str">
        <f t="shared" si="35"/>
        <v/>
      </c>
    </row>
    <row r="1280" spans="1:1" x14ac:dyDescent="0.35">
      <c r="A1280" s="162" t="str">
        <f t="shared" si="35"/>
        <v/>
      </c>
    </row>
    <row r="1281" spans="1:1" x14ac:dyDescent="0.35">
      <c r="A1281" s="162" t="str">
        <f t="shared" si="35"/>
        <v/>
      </c>
    </row>
    <row r="1282" spans="1:1" x14ac:dyDescent="0.35">
      <c r="A1282" s="162" t="str">
        <f t="shared" si="35"/>
        <v/>
      </c>
    </row>
    <row r="1283" spans="1:1" x14ac:dyDescent="0.35">
      <c r="A1283" s="162" t="str">
        <f t="shared" si="35"/>
        <v/>
      </c>
    </row>
    <row r="1284" spans="1:1" x14ac:dyDescent="0.35">
      <c r="A1284" s="162" t="str">
        <f t="shared" si="35"/>
        <v/>
      </c>
    </row>
    <row r="1285" spans="1:1" x14ac:dyDescent="0.35">
      <c r="A1285" s="162" t="str">
        <f t="shared" si="35"/>
        <v/>
      </c>
    </row>
    <row r="1286" spans="1:1" x14ac:dyDescent="0.35">
      <c r="A1286" s="162" t="str">
        <f t="shared" si="35"/>
        <v/>
      </c>
    </row>
    <row r="1287" spans="1:1" x14ac:dyDescent="0.35">
      <c r="A1287" s="162" t="str">
        <f t="shared" ref="A1287:A1350" si="36">IF(G1287="","",IF(B1287="",A1286,B1287))</f>
        <v/>
      </c>
    </row>
    <row r="1288" spans="1:1" x14ac:dyDescent="0.35">
      <c r="A1288" s="162" t="str">
        <f t="shared" si="36"/>
        <v/>
      </c>
    </row>
    <row r="1289" spans="1:1" x14ac:dyDescent="0.35">
      <c r="A1289" s="162" t="str">
        <f t="shared" si="36"/>
        <v/>
      </c>
    </row>
    <row r="1290" spans="1:1" x14ac:dyDescent="0.35">
      <c r="A1290" s="162" t="str">
        <f t="shared" si="36"/>
        <v/>
      </c>
    </row>
    <row r="1291" spans="1:1" x14ac:dyDescent="0.35">
      <c r="A1291" s="162" t="str">
        <f t="shared" si="36"/>
        <v/>
      </c>
    </row>
    <row r="1292" spans="1:1" x14ac:dyDescent="0.35">
      <c r="A1292" s="162" t="str">
        <f t="shared" si="36"/>
        <v/>
      </c>
    </row>
    <row r="1293" spans="1:1" x14ac:dyDescent="0.35">
      <c r="A1293" s="162" t="str">
        <f t="shared" si="36"/>
        <v/>
      </c>
    </row>
    <row r="1294" spans="1:1" x14ac:dyDescent="0.35">
      <c r="A1294" s="162" t="str">
        <f t="shared" si="36"/>
        <v/>
      </c>
    </row>
    <row r="1295" spans="1:1" x14ac:dyDescent="0.35">
      <c r="A1295" s="162" t="str">
        <f t="shared" si="36"/>
        <v/>
      </c>
    </row>
    <row r="1296" spans="1:1" x14ac:dyDescent="0.35">
      <c r="A1296" s="162" t="str">
        <f t="shared" si="36"/>
        <v/>
      </c>
    </row>
    <row r="1297" spans="1:1" x14ac:dyDescent="0.35">
      <c r="A1297" s="162" t="str">
        <f t="shared" si="36"/>
        <v/>
      </c>
    </row>
    <row r="1298" spans="1:1" x14ac:dyDescent="0.35">
      <c r="A1298" s="162" t="str">
        <f t="shared" si="36"/>
        <v/>
      </c>
    </row>
    <row r="1299" spans="1:1" x14ac:dyDescent="0.35">
      <c r="A1299" s="162" t="str">
        <f t="shared" si="36"/>
        <v/>
      </c>
    </row>
    <row r="1300" spans="1:1" x14ac:dyDescent="0.35">
      <c r="A1300" s="162" t="str">
        <f t="shared" si="36"/>
        <v/>
      </c>
    </row>
    <row r="1301" spans="1:1" x14ac:dyDescent="0.35">
      <c r="A1301" s="162" t="str">
        <f t="shared" si="36"/>
        <v/>
      </c>
    </row>
    <row r="1302" spans="1:1" x14ac:dyDescent="0.35">
      <c r="A1302" s="162" t="str">
        <f t="shared" si="36"/>
        <v/>
      </c>
    </row>
    <row r="1303" spans="1:1" x14ac:dyDescent="0.35">
      <c r="A1303" s="162" t="str">
        <f t="shared" si="36"/>
        <v/>
      </c>
    </row>
    <row r="1304" spans="1:1" x14ac:dyDescent="0.35">
      <c r="A1304" s="162" t="str">
        <f t="shared" si="36"/>
        <v/>
      </c>
    </row>
    <row r="1305" spans="1:1" x14ac:dyDescent="0.35">
      <c r="A1305" s="162" t="str">
        <f t="shared" si="36"/>
        <v/>
      </c>
    </row>
    <row r="1306" spans="1:1" x14ac:dyDescent="0.35">
      <c r="A1306" s="162" t="str">
        <f t="shared" si="36"/>
        <v/>
      </c>
    </row>
    <row r="1307" spans="1:1" x14ac:dyDescent="0.35">
      <c r="A1307" s="162" t="str">
        <f t="shared" si="36"/>
        <v/>
      </c>
    </row>
    <row r="1308" spans="1:1" x14ac:dyDescent="0.35">
      <c r="A1308" s="162" t="str">
        <f t="shared" si="36"/>
        <v/>
      </c>
    </row>
    <row r="1309" spans="1:1" x14ac:dyDescent="0.35">
      <c r="A1309" s="162" t="str">
        <f t="shared" si="36"/>
        <v/>
      </c>
    </row>
    <row r="1310" spans="1:1" x14ac:dyDescent="0.35">
      <c r="A1310" s="162" t="str">
        <f t="shared" si="36"/>
        <v/>
      </c>
    </row>
    <row r="1311" spans="1:1" x14ac:dyDescent="0.35">
      <c r="A1311" s="162" t="str">
        <f t="shared" si="36"/>
        <v/>
      </c>
    </row>
    <row r="1312" spans="1:1" x14ac:dyDescent="0.35">
      <c r="A1312" s="162" t="str">
        <f t="shared" si="36"/>
        <v/>
      </c>
    </row>
    <row r="1313" spans="1:1" x14ac:dyDescent="0.35">
      <c r="A1313" s="162" t="str">
        <f t="shared" si="36"/>
        <v/>
      </c>
    </row>
    <row r="1314" spans="1:1" x14ac:dyDescent="0.35">
      <c r="A1314" s="162" t="str">
        <f t="shared" si="36"/>
        <v/>
      </c>
    </row>
    <row r="1315" spans="1:1" x14ac:dyDescent="0.35">
      <c r="A1315" s="162" t="str">
        <f t="shared" si="36"/>
        <v/>
      </c>
    </row>
    <row r="1316" spans="1:1" x14ac:dyDescent="0.35">
      <c r="A1316" s="162" t="str">
        <f t="shared" si="36"/>
        <v/>
      </c>
    </row>
    <row r="1317" spans="1:1" x14ac:dyDescent="0.35">
      <c r="A1317" s="162" t="str">
        <f t="shared" si="36"/>
        <v/>
      </c>
    </row>
    <row r="1318" spans="1:1" x14ac:dyDescent="0.35">
      <c r="A1318" s="162" t="str">
        <f t="shared" si="36"/>
        <v/>
      </c>
    </row>
    <row r="1319" spans="1:1" x14ac:dyDescent="0.35">
      <c r="A1319" s="162" t="str">
        <f t="shared" si="36"/>
        <v/>
      </c>
    </row>
    <row r="1320" spans="1:1" x14ac:dyDescent="0.35">
      <c r="A1320" s="162" t="str">
        <f t="shared" si="36"/>
        <v/>
      </c>
    </row>
    <row r="1321" spans="1:1" x14ac:dyDescent="0.35">
      <c r="A1321" s="162" t="str">
        <f t="shared" si="36"/>
        <v/>
      </c>
    </row>
    <row r="1322" spans="1:1" x14ac:dyDescent="0.35">
      <c r="A1322" s="162" t="str">
        <f t="shared" si="36"/>
        <v/>
      </c>
    </row>
    <row r="1323" spans="1:1" x14ac:dyDescent="0.35">
      <c r="A1323" s="162" t="str">
        <f t="shared" si="36"/>
        <v/>
      </c>
    </row>
    <row r="1324" spans="1:1" x14ac:dyDescent="0.35">
      <c r="A1324" s="162" t="str">
        <f t="shared" si="36"/>
        <v/>
      </c>
    </row>
    <row r="1325" spans="1:1" x14ac:dyDescent="0.35">
      <c r="A1325" s="162" t="str">
        <f t="shared" si="36"/>
        <v/>
      </c>
    </row>
    <row r="1326" spans="1:1" x14ac:dyDescent="0.35">
      <c r="A1326" s="162" t="str">
        <f t="shared" si="36"/>
        <v/>
      </c>
    </row>
    <row r="1327" spans="1:1" x14ac:dyDescent="0.35">
      <c r="A1327" s="162" t="str">
        <f t="shared" si="36"/>
        <v/>
      </c>
    </row>
    <row r="1328" spans="1:1" x14ac:dyDescent="0.35">
      <c r="A1328" s="162" t="str">
        <f t="shared" si="36"/>
        <v/>
      </c>
    </row>
    <row r="1329" spans="1:1" x14ac:dyDescent="0.35">
      <c r="A1329" s="162" t="str">
        <f t="shared" si="36"/>
        <v/>
      </c>
    </row>
    <row r="1330" spans="1:1" x14ac:dyDescent="0.35">
      <c r="A1330" s="162" t="str">
        <f t="shared" si="36"/>
        <v/>
      </c>
    </row>
    <row r="1331" spans="1:1" x14ac:dyDescent="0.35">
      <c r="A1331" s="162" t="str">
        <f t="shared" si="36"/>
        <v/>
      </c>
    </row>
    <row r="1332" spans="1:1" x14ac:dyDescent="0.35">
      <c r="A1332" s="162" t="str">
        <f t="shared" si="36"/>
        <v/>
      </c>
    </row>
    <row r="1333" spans="1:1" x14ac:dyDescent="0.35">
      <c r="A1333" s="162" t="str">
        <f t="shared" si="36"/>
        <v/>
      </c>
    </row>
    <row r="1334" spans="1:1" x14ac:dyDescent="0.35">
      <c r="A1334" s="162" t="str">
        <f t="shared" si="36"/>
        <v/>
      </c>
    </row>
    <row r="1335" spans="1:1" x14ac:dyDescent="0.35">
      <c r="A1335" s="162" t="str">
        <f t="shared" si="36"/>
        <v/>
      </c>
    </row>
    <row r="1336" spans="1:1" x14ac:dyDescent="0.35">
      <c r="A1336" s="162" t="str">
        <f t="shared" si="36"/>
        <v/>
      </c>
    </row>
    <row r="1337" spans="1:1" x14ac:dyDescent="0.35">
      <c r="A1337" s="162" t="str">
        <f t="shared" si="36"/>
        <v/>
      </c>
    </row>
    <row r="1338" spans="1:1" x14ac:dyDescent="0.35">
      <c r="A1338" s="162" t="str">
        <f t="shared" si="36"/>
        <v/>
      </c>
    </row>
    <row r="1339" spans="1:1" x14ac:dyDescent="0.35">
      <c r="A1339" s="162" t="str">
        <f t="shared" si="36"/>
        <v/>
      </c>
    </row>
    <row r="1340" spans="1:1" x14ac:dyDescent="0.35">
      <c r="A1340" s="162" t="str">
        <f t="shared" si="36"/>
        <v/>
      </c>
    </row>
    <row r="1341" spans="1:1" x14ac:dyDescent="0.35">
      <c r="A1341" s="162" t="str">
        <f t="shared" si="36"/>
        <v/>
      </c>
    </row>
    <row r="1342" spans="1:1" x14ac:dyDescent="0.35">
      <c r="A1342" s="162" t="str">
        <f t="shared" si="36"/>
        <v/>
      </c>
    </row>
    <row r="1343" spans="1:1" x14ac:dyDescent="0.35">
      <c r="A1343" s="162" t="str">
        <f t="shared" si="36"/>
        <v/>
      </c>
    </row>
    <row r="1344" spans="1:1" x14ac:dyDescent="0.35">
      <c r="A1344" s="162" t="str">
        <f t="shared" si="36"/>
        <v/>
      </c>
    </row>
    <row r="1345" spans="1:1" x14ac:dyDescent="0.35">
      <c r="A1345" s="162" t="str">
        <f t="shared" si="36"/>
        <v/>
      </c>
    </row>
    <row r="1346" spans="1:1" x14ac:dyDescent="0.35">
      <c r="A1346" s="162" t="str">
        <f t="shared" si="36"/>
        <v/>
      </c>
    </row>
    <row r="1347" spans="1:1" x14ac:dyDescent="0.35">
      <c r="A1347" s="162" t="str">
        <f t="shared" si="36"/>
        <v/>
      </c>
    </row>
    <row r="1348" spans="1:1" x14ac:dyDescent="0.35">
      <c r="A1348" s="162" t="str">
        <f t="shared" si="36"/>
        <v/>
      </c>
    </row>
    <row r="1349" spans="1:1" x14ac:dyDescent="0.35">
      <c r="A1349" s="162" t="str">
        <f t="shared" si="36"/>
        <v/>
      </c>
    </row>
    <row r="1350" spans="1:1" x14ac:dyDescent="0.35">
      <c r="A1350" s="162" t="str">
        <f t="shared" si="36"/>
        <v/>
      </c>
    </row>
    <row r="1351" spans="1:1" x14ac:dyDescent="0.35">
      <c r="A1351" s="162" t="str">
        <f t="shared" ref="A1351:A1414" si="37">IF(G1351="","",IF(B1351="",A1350,B1351))</f>
        <v/>
      </c>
    </row>
    <row r="1352" spans="1:1" x14ac:dyDescent="0.35">
      <c r="A1352" s="162" t="str">
        <f t="shared" si="37"/>
        <v/>
      </c>
    </row>
    <row r="1353" spans="1:1" x14ac:dyDescent="0.35">
      <c r="A1353" s="162" t="str">
        <f t="shared" si="37"/>
        <v/>
      </c>
    </row>
    <row r="1354" spans="1:1" x14ac:dyDescent="0.35">
      <c r="A1354" s="162" t="str">
        <f t="shared" si="37"/>
        <v/>
      </c>
    </row>
    <row r="1355" spans="1:1" x14ac:dyDescent="0.35">
      <c r="A1355" s="162" t="str">
        <f t="shared" si="37"/>
        <v/>
      </c>
    </row>
    <row r="1356" spans="1:1" x14ac:dyDescent="0.35">
      <c r="A1356" s="162" t="str">
        <f t="shared" si="37"/>
        <v/>
      </c>
    </row>
    <row r="1357" spans="1:1" x14ac:dyDescent="0.35">
      <c r="A1357" s="162" t="str">
        <f t="shared" si="37"/>
        <v/>
      </c>
    </row>
    <row r="1358" spans="1:1" x14ac:dyDescent="0.35">
      <c r="A1358" s="162" t="str">
        <f t="shared" si="37"/>
        <v/>
      </c>
    </row>
    <row r="1359" spans="1:1" x14ac:dyDescent="0.35">
      <c r="A1359" s="162" t="str">
        <f t="shared" si="37"/>
        <v/>
      </c>
    </row>
    <row r="1360" spans="1:1" x14ac:dyDescent="0.35">
      <c r="A1360" s="162" t="str">
        <f t="shared" si="37"/>
        <v/>
      </c>
    </row>
    <row r="1361" spans="1:1" x14ac:dyDescent="0.35">
      <c r="A1361" s="162" t="str">
        <f t="shared" si="37"/>
        <v/>
      </c>
    </row>
    <row r="1362" spans="1:1" x14ac:dyDescent="0.35">
      <c r="A1362" s="162" t="str">
        <f t="shared" si="37"/>
        <v/>
      </c>
    </row>
    <row r="1363" spans="1:1" x14ac:dyDescent="0.35">
      <c r="A1363" s="162" t="str">
        <f t="shared" si="37"/>
        <v/>
      </c>
    </row>
    <row r="1364" spans="1:1" x14ac:dyDescent="0.35">
      <c r="A1364" s="162" t="str">
        <f t="shared" si="37"/>
        <v/>
      </c>
    </row>
    <row r="1365" spans="1:1" x14ac:dyDescent="0.35">
      <c r="A1365" s="162" t="str">
        <f t="shared" si="37"/>
        <v/>
      </c>
    </row>
    <row r="1366" spans="1:1" x14ac:dyDescent="0.35">
      <c r="A1366" s="162" t="str">
        <f t="shared" si="37"/>
        <v/>
      </c>
    </row>
    <row r="1367" spans="1:1" x14ac:dyDescent="0.35">
      <c r="A1367" s="162" t="str">
        <f t="shared" si="37"/>
        <v/>
      </c>
    </row>
    <row r="1368" spans="1:1" x14ac:dyDescent="0.35">
      <c r="A1368" s="162" t="str">
        <f t="shared" si="37"/>
        <v/>
      </c>
    </row>
    <row r="1369" spans="1:1" x14ac:dyDescent="0.35">
      <c r="A1369" s="162" t="str">
        <f t="shared" si="37"/>
        <v/>
      </c>
    </row>
    <row r="1370" spans="1:1" x14ac:dyDescent="0.35">
      <c r="A1370" s="162" t="str">
        <f t="shared" si="37"/>
        <v/>
      </c>
    </row>
    <row r="1371" spans="1:1" x14ac:dyDescent="0.35">
      <c r="A1371" s="162" t="str">
        <f t="shared" si="37"/>
        <v/>
      </c>
    </row>
    <row r="1372" spans="1:1" x14ac:dyDescent="0.35">
      <c r="A1372" s="162" t="str">
        <f t="shared" si="37"/>
        <v/>
      </c>
    </row>
    <row r="1373" spans="1:1" x14ac:dyDescent="0.35">
      <c r="A1373" s="162" t="str">
        <f t="shared" si="37"/>
        <v/>
      </c>
    </row>
    <row r="1374" spans="1:1" x14ac:dyDescent="0.35">
      <c r="A1374" s="162" t="str">
        <f t="shared" si="37"/>
        <v/>
      </c>
    </row>
    <row r="1375" spans="1:1" x14ac:dyDescent="0.35">
      <c r="A1375" s="162" t="str">
        <f t="shared" si="37"/>
        <v/>
      </c>
    </row>
    <row r="1376" spans="1:1" x14ac:dyDescent="0.35">
      <c r="A1376" s="162" t="str">
        <f t="shared" si="37"/>
        <v/>
      </c>
    </row>
    <row r="1377" spans="1:1" x14ac:dyDescent="0.35">
      <c r="A1377" s="162" t="str">
        <f t="shared" si="37"/>
        <v/>
      </c>
    </row>
    <row r="1378" spans="1:1" x14ac:dyDescent="0.35">
      <c r="A1378" s="162" t="str">
        <f t="shared" si="37"/>
        <v/>
      </c>
    </row>
    <row r="1379" spans="1:1" x14ac:dyDescent="0.35">
      <c r="A1379" s="162" t="str">
        <f t="shared" si="37"/>
        <v/>
      </c>
    </row>
    <row r="1380" spans="1:1" x14ac:dyDescent="0.35">
      <c r="A1380" s="162" t="str">
        <f t="shared" si="37"/>
        <v/>
      </c>
    </row>
    <row r="1381" spans="1:1" x14ac:dyDescent="0.35">
      <c r="A1381" s="162" t="str">
        <f t="shared" si="37"/>
        <v/>
      </c>
    </row>
    <row r="1382" spans="1:1" x14ac:dyDescent="0.35">
      <c r="A1382" s="162" t="str">
        <f t="shared" si="37"/>
        <v/>
      </c>
    </row>
    <row r="1383" spans="1:1" x14ac:dyDescent="0.35">
      <c r="A1383" s="162" t="str">
        <f t="shared" si="37"/>
        <v/>
      </c>
    </row>
    <row r="1384" spans="1:1" x14ac:dyDescent="0.35">
      <c r="A1384" s="162" t="str">
        <f t="shared" si="37"/>
        <v/>
      </c>
    </row>
    <row r="1385" spans="1:1" x14ac:dyDescent="0.35">
      <c r="A1385" s="162" t="str">
        <f t="shared" si="37"/>
        <v/>
      </c>
    </row>
    <row r="1386" spans="1:1" x14ac:dyDescent="0.35">
      <c r="A1386" s="162" t="str">
        <f t="shared" si="37"/>
        <v/>
      </c>
    </row>
    <row r="1387" spans="1:1" x14ac:dyDescent="0.35">
      <c r="A1387" s="162" t="str">
        <f t="shared" si="37"/>
        <v/>
      </c>
    </row>
    <row r="1388" spans="1:1" x14ac:dyDescent="0.35">
      <c r="A1388" s="162" t="str">
        <f t="shared" si="37"/>
        <v/>
      </c>
    </row>
    <row r="1389" spans="1:1" x14ac:dyDescent="0.35">
      <c r="A1389" s="162" t="str">
        <f t="shared" si="37"/>
        <v/>
      </c>
    </row>
    <row r="1390" spans="1:1" x14ac:dyDescent="0.35">
      <c r="A1390" s="162" t="str">
        <f t="shared" si="37"/>
        <v/>
      </c>
    </row>
    <row r="1391" spans="1:1" x14ac:dyDescent="0.35">
      <c r="A1391" s="162" t="str">
        <f t="shared" si="37"/>
        <v/>
      </c>
    </row>
    <row r="1392" spans="1:1" x14ac:dyDescent="0.35">
      <c r="A1392" s="162" t="str">
        <f t="shared" si="37"/>
        <v/>
      </c>
    </row>
    <row r="1393" spans="1:1" x14ac:dyDescent="0.35">
      <c r="A1393" s="162" t="str">
        <f t="shared" si="37"/>
        <v/>
      </c>
    </row>
    <row r="1394" spans="1:1" x14ac:dyDescent="0.35">
      <c r="A1394" s="162" t="str">
        <f t="shared" si="37"/>
        <v/>
      </c>
    </row>
    <row r="1395" spans="1:1" x14ac:dyDescent="0.35">
      <c r="A1395" s="162" t="str">
        <f t="shared" si="37"/>
        <v/>
      </c>
    </row>
    <row r="1396" spans="1:1" x14ac:dyDescent="0.35">
      <c r="A1396" s="162" t="str">
        <f t="shared" si="37"/>
        <v/>
      </c>
    </row>
    <row r="1397" spans="1:1" x14ac:dyDescent="0.35">
      <c r="A1397" s="162" t="str">
        <f t="shared" si="37"/>
        <v/>
      </c>
    </row>
    <row r="1398" spans="1:1" x14ac:dyDescent="0.35">
      <c r="A1398" s="162" t="str">
        <f t="shared" si="37"/>
        <v/>
      </c>
    </row>
    <row r="1399" spans="1:1" x14ac:dyDescent="0.35">
      <c r="A1399" s="162" t="str">
        <f t="shared" si="37"/>
        <v/>
      </c>
    </row>
    <row r="1400" spans="1:1" x14ac:dyDescent="0.35">
      <c r="A1400" s="162" t="str">
        <f t="shared" si="37"/>
        <v/>
      </c>
    </row>
    <row r="1401" spans="1:1" x14ac:dyDescent="0.35">
      <c r="A1401" s="162" t="str">
        <f t="shared" si="37"/>
        <v/>
      </c>
    </row>
    <row r="1402" spans="1:1" x14ac:dyDescent="0.35">
      <c r="A1402" s="162" t="str">
        <f t="shared" si="37"/>
        <v/>
      </c>
    </row>
    <row r="1403" spans="1:1" x14ac:dyDescent="0.35">
      <c r="A1403" s="162" t="str">
        <f t="shared" si="37"/>
        <v/>
      </c>
    </row>
    <row r="1404" spans="1:1" x14ac:dyDescent="0.35">
      <c r="A1404" s="162" t="str">
        <f t="shared" si="37"/>
        <v/>
      </c>
    </row>
    <row r="1405" spans="1:1" x14ac:dyDescent="0.35">
      <c r="A1405" s="162" t="str">
        <f t="shared" si="37"/>
        <v/>
      </c>
    </row>
    <row r="1406" spans="1:1" x14ac:dyDescent="0.35">
      <c r="A1406" s="162" t="str">
        <f t="shared" si="37"/>
        <v/>
      </c>
    </row>
    <row r="1407" spans="1:1" x14ac:dyDescent="0.35">
      <c r="A1407" s="162" t="str">
        <f t="shared" si="37"/>
        <v/>
      </c>
    </row>
    <row r="1408" spans="1:1" x14ac:dyDescent="0.35">
      <c r="A1408" s="162" t="str">
        <f t="shared" si="37"/>
        <v/>
      </c>
    </row>
    <row r="1409" spans="1:1" x14ac:dyDescent="0.35">
      <c r="A1409" s="162" t="str">
        <f t="shared" si="37"/>
        <v/>
      </c>
    </row>
    <row r="1410" spans="1:1" x14ac:dyDescent="0.35">
      <c r="A1410" s="162" t="str">
        <f t="shared" si="37"/>
        <v/>
      </c>
    </row>
    <row r="1411" spans="1:1" x14ac:dyDescent="0.35">
      <c r="A1411" s="162" t="str">
        <f t="shared" si="37"/>
        <v/>
      </c>
    </row>
    <row r="1412" spans="1:1" x14ac:dyDescent="0.35">
      <c r="A1412" s="162" t="str">
        <f t="shared" si="37"/>
        <v/>
      </c>
    </row>
    <row r="1413" spans="1:1" x14ac:dyDescent="0.35">
      <c r="A1413" s="162" t="str">
        <f t="shared" si="37"/>
        <v/>
      </c>
    </row>
    <row r="1414" spans="1:1" x14ac:dyDescent="0.35">
      <c r="A1414" s="162" t="str">
        <f t="shared" si="37"/>
        <v/>
      </c>
    </row>
    <row r="1415" spans="1:1" x14ac:dyDescent="0.35">
      <c r="A1415" s="162" t="str">
        <f t="shared" ref="A1415:A1478" si="38">IF(G1415="","",IF(B1415="",A1414,B1415))</f>
        <v/>
      </c>
    </row>
    <row r="1416" spans="1:1" x14ac:dyDescent="0.35">
      <c r="A1416" s="162" t="str">
        <f t="shared" si="38"/>
        <v/>
      </c>
    </row>
    <row r="1417" spans="1:1" x14ac:dyDescent="0.35">
      <c r="A1417" s="162" t="str">
        <f t="shared" si="38"/>
        <v/>
      </c>
    </row>
    <row r="1418" spans="1:1" x14ac:dyDescent="0.35">
      <c r="A1418" s="162" t="str">
        <f t="shared" si="38"/>
        <v/>
      </c>
    </row>
    <row r="1419" spans="1:1" x14ac:dyDescent="0.35">
      <c r="A1419" s="162" t="str">
        <f t="shared" si="38"/>
        <v/>
      </c>
    </row>
    <row r="1420" spans="1:1" x14ac:dyDescent="0.35">
      <c r="A1420" s="162" t="str">
        <f t="shared" si="38"/>
        <v/>
      </c>
    </row>
    <row r="1421" spans="1:1" x14ac:dyDescent="0.35">
      <c r="A1421" s="162" t="str">
        <f t="shared" si="38"/>
        <v/>
      </c>
    </row>
    <row r="1422" spans="1:1" x14ac:dyDescent="0.35">
      <c r="A1422" s="162" t="str">
        <f t="shared" si="38"/>
        <v/>
      </c>
    </row>
    <row r="1423" spans="1:1" x14ac:dyDescent="0.35">
      <c r="A1423" s="162" t="str">
        <f t="shared" si="38"/>
        <v/>
      </c>
    </row>
    <row r="1424" spans="1:1" x14ac:dyDescent="0.35">
      <c r="A1424" s="162" t="str">
        <f t="shared" si="38"/>
        <v/>
      </c>
    </row>
    <row r="1425" spans="1:1" x14ac:dyDescent="0.35">
      <c r="A1425" s="162" t="str">
        <f t="shared" si="38"/>
        <v/>
      </c>
    </row>
    <row r="1426" spans="1:1" x14ac:dyDescent="0.35">
      <c r="A1426" s="162" t="str">
        <f t="shared" si="38"/>
        <v/>
      </c>
    </row>
    <row r="1427" spans="1:1" x14ac:dyDescent="0.35">
      <c r="A1427" s="162" t="str">
        <f t="shared" si="38"/>
        <v/>
      </c>
    </row>
    <row r="1428" spans="1:1" x14ac:dyDescent="0.35">
      <c r="A1428" s="162" t="str">
        <f t="shared" si="38"/>
        <v/>
      </c>
    </row>
    <row r="1429" spans="1:1" x14ac:dyDescent="0.35">
      <c r="A1429" s="162" t="str">
        <f t="shared" si="38"/>
        <v/>
      </c>
    </row>
    <row r="1430" spans="1:1" x14ac:dyDescent="0.35">
      <c r="A1430" s="162" t="str">
        <f t="shared" si="38"/>
        <v/>
      </c>
    </row>
    <row r="1431" spans="1:1" x14ac:dyDescent="0.35">
      <c r="A1431" s="162" t="str">
        <f t="shared" si="38"/>
        <v/>
      </c>
    </row>
    <row r="1432" spans="1:1" x14ac:dyDescent="0.35">
      <c r="A1432" s="162" t="str">
        <f t="shared" si="38"/>
        <v/>
      </c>
    </row>
    <row r="1433" spans="1:1" x14ac:dyDescent="0.35">
      <c r="A1433" s="162" t="str">
        <f t="shared" si="38"/>
        <v/>
      </c>
    </row>
    <row r="1434" spans="1:1" x14ac:dyDescent="0.35">
      <c r="A1434" s="162" t="str">
        <f t="shared" si="38"/>
        <v/>
      </c>
    </row>
    <row r="1435" spans="1:1" x14ac:dyDescent="0.35">
      <c r="A1435" s="162" t="str">
        <f t="shared" si="38"/>
        <v/>
      </c>
    </row>
    <row r="1436" spans="1:1" x14ac:dyDescent="0.35">
      <c r="A1436" s="162" t="str">
        <f t="shared" si="38"/>
        <v/>
      </c>
    </row>
    <row r="1437" spans="1:1" x14ac:dyDescent="0.35">
      <c r="A1437" s="162" t="str">
        <f t="shared" si="38"/>
        <v/>
      </c>
    </row>
    <row r="1438" spans="1:1" x14ac:dyDescent="0.35">
      <c r="A1438" s="162" t="str">
        <f t="shared" si="38"/>
        <v/>
      </c>
    </row>
    <row r="1439" spans="1:1" x14ac:dyDescent="0.35">
      <c r="A1439" s="162" t="str">
        <f t="shared" si="38"/>
        <v/>
      </c>
    </row>
    <row r="1440" spans="1:1" x14ac:dyDescent="0.35">
      <c r="A1440" s="162" t="str">
        <f t="shared" si="38"/>
        <v/>
      </c>
    </row>
    <row r="1441" spans="1:1" x14ac:dyDescent="0.35">
      <c r="A1441" s="162" t="str">
        <f t="shared" si="38"/>
        <v/>
      </c>
    </row>
    <row r="1442" spans="1:1" x14ac:dyDescent="0.35">
      <c r="A1442" s="162" t="str">
        <f t="shared" si="38"/>
        <v/>
      </c>
    </row>
    <row r="1443" spans="1:1" x14ac:dyDescent="0.35">
      <c r="A1443" s="162" t="str">
        <f t="shared" si="38"/>
        <v/>
      </c>
    </row>
    <row r="1444" spans="1:1" x14ac:dyDescent="0.35">
      <c r="A1444" s="162" t="str">
        <f t="shared" si="38"/>
        <v/>
      </c>
    </row>
    <row r="1445" spans="1:1" x14ac:dyDescent="0.35">
      <c r="A1445" s="162" t="str">
        <f t="shared" si="38"/>
        <v/>
      </c>
    </row>
    <row r="1446" spans="1:1" x14ac:dyDescent="0.35">
      <c r="A1446" s="162" t="str">
        <f t="shared" si="38"/>
        <v/>
      </c>
    </row>
    <row r="1447" spans="1:1" x14ac:dyDescent="0.35">
      <c r="A1447" s="162" t="str">
        <f t="shared" si="38"/>
        <v/>
      </c>
    </row>
    <row r="1448" spans="1:1" x14ac:dyDescent="0.35">
      <c r="A1448" s="162" t="str">
        <f t="shared" si="38"/>
        <v/>
      </c>
    </row>
    <row r="1449" spans="1:1" x14ac:dyDescent="0.35">
      <c r="A1449" s="162" t="str">
        <f t="shared" si="38"/>
        <v/>
      </c>
    </row>
    <row r="1450" spans="1:1" x14ac:dyDescent="0.35">
      <c r="A1450" s="162" t="str">
        <f t="shared" si="38"/>
        <v/>
      </c>
    </row>
    <row r="1451" spans="1:1" x14ac:dyDescent="0.35">
      <c r="A1451" s="162" t="str">
        <f t="shared" si="38"/>
        <v/>
      </c>
    </row>
    <row r="1452" spans="1:1" x14ac:dyDescent="0.35">
      <c r="A1452" s="162" t="str">
        <f t="shared" si="38"/>
        <v/>
      </c>
    </row>
    <row r="1453" spans="1:1" x14ac:dyDescent="0.35">
      <c r="A1453" s="162" t="str">
        <f t="shared" si="38"/>
        <v/>
      </c>
    </row>
    <row r="1454" spans="1:1" x14ac:dyDescent="0.35">
      <c r="A1454" s="162" t="str">
        <f t="shared" si="38"/>
        <v/>
      </c>
    </row>
    <row r="1455" spans="1:1" x14ac:dyDescent="0.35">
      <c r="A1455" s="162" t="str">
        <f t="shared" si="38"/>
        <v/>
      </c>
    </row>
    <row r="1456" spans="1:1" x14ac:dyDescent="0.35">
      <c r="A1456" s="162" t="str">
        <f t="shared" si="38"/>
        <v/>
      </c>
    </row>
    <row r="1457" spans="1:1" x14ac:dyDescent="0.35">
      <c r="A1457" s="162" t="str">
        <f t="shared" si="38"/>
        <v/>
      </c>
    </row>
    <row r="1458" spans="1:1" x14ac:dyDescent="0.35">
      <c r="A1458" s="162" t="str">
        <f t="shared" si="38"/>
        <v/>
      </c>
    </row>
    <row r="1459" spans="1:1" x14ac:dyDescent="0.35">
      <c r="A1459" s="162" t="str">
        <f t="shared" si="38"/>
        <v/>
      </c>
    </row>
    <row r="1460" spans="1:1" x14ac:dyDescent="0.35">
      <c r="A1460" s="162" t="str">
        <f t="shared" si="38"/>
        <v/>
      </c>
    </row>
    <row r="1461" spans="1:1" x14ac:dyDescent="0.35">
      <c r="A1461" s="162" t="str">
        <f t="shared" si="38"/>
        <v/>
      </c>
    </row>
    <row r="1462" spans="1:1" x14ac:dyDescent="0.35">
      <c r="A1462" s="162" t="str">
        <f t="shared" si="38"/>
        <v/>
      </c>
    </row>
    <row r="1463" spans="1:1" x14ac:dyDescent="0.35">
      <c r="A1463" s="162" t="str">
        <f t="shared" si="38"/>
        <v/>
      </c>
    </row>
    <row r="1464" spans="1:1" x14ac:dyDescent="0.35">
      <c r="A1464" s="162" t="str">
        <f t="shared" si="38"/>
        <v/>
      </c>
    </row>
    <row r="1465" spans="1:1" x14ac:dyDescent="0.35">
      <c r="A1465" s="162" t="str">
        <f t="shared" si="38"/>
        <v/>
      </c>
    </row>
    <row r="1466" spans="1:1" x14ac:dyDescent="0.35">
      <c r="A1466" s="162" t="str">
        <f t="shared" si="38"/>
        <v/>
      </c>
    </row>
    <row r="1467" spans="1:1" x14ac:dyDescent="0.35">
      <c r="A1467" s="162" t="str">
        <f t="shared" si="38"/>
        <v/>
      </c>
    </row>
    <row r="1468" spans="1:1" x14ac:dyDescent="0.35">
      <c r="A1468" s="162" t="str">
        <f t="shared" si="38"/>
        <v/>
      </c>
    </row>
    <row r="1469" spans="1:1" x14ac:dyDescent="0.35">
      <c r="A1469" s="162" t="str">
        <f t="shared" si="38"/>
        <v/>
      </c>
    </row>
    <row r="1470" spans="1:1" x14ac:dyDescent="0.35">
      <c r="A1470" s="162" t="str">
        <f t="shared" si="38"/>
        <v/>
      </c>
    </row>
    <row r="1471" spans="1:1" x14ac:dyDescent="0.35">
      <c r="A1471" s="162" t="str">
        <f t="shared" si="38"/>
        <v/>
      </c>
    </row>
    <row r="1472" spans="1:1" x14ac:dyDescent="0.35">
      <c r="A1472" s="162" t="str">
        <f t="shared" si="38"/>
        <v/>
      </c>
    </row>
    <row r="1473" spans="1:1" x14ac:dyDescent="0.35">
      <c r="A1473" s="162" t="str">
        <f t="shared" si="38"/>
        <v/>
      </c>
    </row>
    <row r="1474" spans="1:1" x14ac:dyDescent="0.35">
      <c r="A1474" s="162" t="str">
        <f t="shared" si="38"/>
        <v/>
      </c>
    </row>
    <row r="1475" spans="1:1" x14ac:dyDescent="0.35">
      <c r="A1475" s="162" t="str">
        <f t="shared" si="38"/>
        <v/>
      </c>
    </row>
    <row r="1476" spans="1:1" x14ac:dyDescent="0.35">
      <c r="A1476" s="162" t="str">
        <f t="shared" si="38"/>
        <v/>
      </c>
    </row>
    <row r="1477" spans="1:1" x14ac:dyDescent="0.35">
      <c r="A1477" s="162" t="str">
        <f t="shared" si="38"/>
        <v/>
      </c>
    </row>
    <row r="1478" spans="1:1" x14ac:dyDescent="0.35">
      <c r="A1478" s="162" t="str">
        <f t="shared" si="38"/>
        <v/>
      </c>
    </row>
    <row r="1479" spans="1:1" x14ac:dyDescent="0.35">
      <c r="A1479" s="162" t="str">
        <f t="shared" ref="A1479:A1542" si="39">IF(G1479="","",IF(B1479="",A1478,B1479))</f>
        <v/>
      </c>
    </row>
    <row r="1480" spans="1:1" x14ac:dyDescent="0.35">
      <c r="A1480" s="162" t="str">
        <f t="shared" si="39"/>
        <v/>
      </c>
    </row>
    <row r="1481" spans="1:1" x14ac:dyDescent="0.35">
      <c r="A1481" s="162" t="str">
        <f t="shared" si="39"/>
        <v/>
      </c>
    </row>
    <row r="1482" spans="1:1" x14ac:dyDescent="0.35">
      <c r="A1482" s="162" t="str">
        <f t="shared" si="39"/>
        <v/>
      </c>
    </row>
    <row r="1483" spans="1:1" x14ac:dyDescent="0.35">
      <c r="A1483" s="162" t="str">
        <f t="shared" si="39"/>
        <v/>
      </c>
    </row>
    <row r="1484" spans="1:1" x14ac:dyDescent="0.35">
      <c r="A1484" s="162" t="str">
        <f t="shared" si="39"/>
        <v/>
      </c>
    </row>
    <row r="1485" spans="1:1" x14ac:dyDescent="0.35">
      <c r="A1485" s="162" t="str">
        <f t="shared" si="39"/>
        <v/>
      </c>
    </row>
    <row r="1486" spans="1:1" x14ac:dyDescent="0.35">
      <c r="A1486" s="162" t="str">
        <f t="shared" si="39"/>
        <v/>
      </c>
    </row>
    <row r="1487" spans="1:1" x14ac:dyDescent="0.35">
      <c r="A1487" s="162" t="str">
        <f t="shared" si="39"/>
        <v/>
      </c>
    </row>
    <row r="1488" spans="1:1" x14ac:dyDescent="0.35">
      <c r="A1488" s="162" t="str">
        <f t="shared" si="39"/>
        <v/>
      </c>
    </row>
    <row r="1489" spans="1:1" x14ac:dyDescent="0.35">
      <c r="A1489" s="162" t="str">
        <f t="shared" si="39"/>
        <v/>
      </c>
    </row>
    <row r="1490" spans="1:1" x14ac:dyDescent="0.35">
      <c r="A1490" s="162" t="str">
        <f t="shared" si="39"/>
        <v/>
      </c>
    </row>
    <row r="1491" spans="1:1" x14ac:dyDescent="0.35">
      <c r="A1491" s="162" t="str">
        <f t="shared" si="39"/>
        <v/>
      </c>
    </row>
    <row r="1492" spans="1:1" x14ac:dyDescent="0.35">
      <c r="A1492" s="162" t="str">
        <f t="shared" si="39"/>
        <v/>
      </c>
    </row>
    <row r="1493" spans="1:1" x14ac:dyDescent="0.35">
      <c r="A1493" s="162" t="str">
        <f t="shared" si="39"/>
        <v/>
      </c>
    </row>
    <row r="1494" spans="1:1" x14ac:dyDescent="0.35">
      <c r="A1494" s="162" t="str">
        <f t="shared" si="39"/>
        <v/>
      </c>
    </row>
    <row r="1495" spans="1:1" x14ac:dyDescent="0.35">
      <c r="A1495" s="162" t="str">
        <f t="shared" si="39"/>
        <v/>
      </c>
    </row>
    <row r="1496" spans="1:1" x14ac:dyDescent="0.35">
      <c r="A1496" s="162" t="str">
        <f t="shared" si="39"/>
        <v/>
      </c>
    </row>
    <row r="1497" spans="1:1" x14ac:dyDescent="0.35">
      <c r="A1497" s="162" t="str">
        <f t="shared" si="39"/>
        <v/>
      </c>
    </row>
    <row r="1498" spans="1:1" x14ac:dyDescent="0.35">
      <c r="A1498" s="162" t="str">
        <f t="shared" si="39"/>
        <v/>
      </c>
    </row>
    <row r="1499" spans="1:1" x14ac:dyDescent="0.35">
      <c r="A1499" s="162" t="str">
        <f t="shared" si="39"/>
        <v/>
      </c>
    </row>
    <row r="1500" spans="1:1" x14ac:dyDescent="0.35">
      <c r="A1500" s="162" t="str">
        <f t="shared" si="39"/>
        <v/>
      </c>
    </row>
    <row r="1501" spans="1:1" x14ac:dyDescent="0.35">
      <c r="A1501" s="162" t="str">
        <f t="shared" si="39"/>
        <v/>
      </c>
    </row>
    <row r="1502" spans="1:1" x14ac:dyDescent="0.35">
      <c r="A1502" s="162" t="str">
        <f t="shared" si="39"/>
        <v/>
      </c>
    </row>
    <row r="1503" spans="1:1" x14ac:dyDescent="0.35">
      <c r="A1503" s="162" t="str">
        <f t="shared" si="39"/>
        <v/>
      </c>
    </row>
    <row r="1504" spans="1:1" x14ac:dyDescent="0.35">
      <c r="A1504" s="162" t="str">
        <f t="shared" si="39"/>
        <v/>
      </c>
    </row>
    <row r="1505" spans="1:1" x14ac:dyDescent="0.35">
      <c r="A1505" s="162" t="str">
        <f t="shared" si="39"/>
        <v/>
      </c>
    </row>
    <row r="1506" spans="1:1" x14ac:dyDescent="0.35">
      <c r="A1506" s="162" t="str">
        <f t="shared" si="39"/>
        <v/>
      </c>
    </row>
    <row r="1507" spans="1:1" x14ac:dyDescent="0.35">
      <c r="A1507" s="162" t="str">
        <f t="shared" si="39"/>
        <v/>
      </c>
    </row>
    <row r="1508" spans="1:1" x14ac:dyDescent="0.35">
      <c r="A1508" s="162" t="str">
        <f t="shared" si="39"/>
        <v/>
      </c>
    </row>
    <row r="1509" spans="1:1" x14ac:dyDescent="0.35">
      <c r="A1509" s="162" t="str">
        <f t="shared" si="39"/>
        <v/>
      </c>
    </row>
    <row r="1510" spans="1:1" x14ac:dyDescent="0.35">
      <c r="A1510" s="162" t="str">
        <f t="shared" si="39"/>
        <v/>
      </c>
    </row>
    <row r="1511" spans="1:1" x14ac:dyDescent="0.35">
      <c r="A1511" s="162" t="str">
        <f t="shared" si="39"/>
        <v/>
      </c>
    </row>
    <row r="1512" spans="1:1" x14ac:dyDescent="0.35">
      <c r="A1512" s="162" t="str">
        <f t="shared" si="39"/>
        <v/>
      </c>
    </row>
    <row r="1513" spans="1:1" x14ac:dyDescent="0.35">
      <c r="A1513" s="162" t="str">
        <f t="shared" si="39"/>
        <v/>
      </c>
    </row>
    <row r="1514" spans="1:1" x14ac:dyDescent="0.35">
      <c r="A1514" s="162" t="str">
        <f t="shared" si="39"/>
        <v/>
      </c>
    </row>
    <row r="1515" spans="1:1" x14ac:dyDescent="0.35">
      <c r="A1515" s="162" t="str">
        <f t="shared" si="39"/>
        <v/>
      </c>
    </row>
    <row r="1516" spans="1:1" x14ac:dyDescent="0.35">
      <c r="A1516" s="162" t="str">
        <f t="shared" si="39"/>
        <v/>
      </c>
    </row>
    <row r="1517" spans="1:1" x14ac:dyDescent="0.35">
      <c r="A1517" s="162" t="str">
        <f t="shared" si="39"/>
        <v/>
      </c>
    </row>
    <row r="1518" spans="1:1" x14ac:dyDescent="0.35">
      <c r="A1518" s="162" t="str">
        <f t="shared" si="39"/>
        <v/>
      </c>
    </row>
    <row r="1519" spans="1:1" x14ac:dyDescent="0.35">
      <c r="A1519" s="162" t="str">
        <f t="shared" si="39"/>
        <v/>
      </c>
    </row>
    <row r="1520" spans="1:1" x14ac:dyDescent="0.35">
      <c r="A1520" s="162" t="str">
        <f t="shared" si="39"/>
        <v/>
      </c>
    </row>
    <row r="1521" spans="1:1" x14ac:dyDescent="0.35">
      <c r="A1521" s="162" t="str">
        <f t="shared" si="39"/>
        <v/>
      </c>
    </row>
    <row r="1522" spans="1:1" x14ac:dyDescent="0.35">
      <c r="A1522" s="162" t="str">
        <f t="shared" si="39"/>
        <v/>
      </c>
    </row>
    <row r="1523" spans="1:1" x14ac:dyDescent="0.35">
      <c r="A1523" s="162" t="str">
        <f t="shared" si="39"/>
        <v/>
      </c>
    </row>
    <row r="1524" spans="1:1" x14ac:dyDescent="0.35">
      <c r="A1524" s="162" t="str">
        <f t="shared" si="39"/>
        <v/>
      </c>
    </row>
    <row r="1525" spans="1:1" x14ac:dyDescent="0.35">
      <c r="A1525" s="162" t="str">
        <f t="shared" si="39"/>
        <v/>
      </c>
    </row>
    <row r="1526" spans="1:1" x14ac:dyDescent="0.35">
      <c r="A1526" s="162" t="str">
        <f t="shared" si="39"/>
        <v/>
      </c>
    </row>
    <row r="1527" spans="1:1" x14ac:dyDescent="0.35">
      <c r="A1527" s="162" t="str">
        <f t="shared" si="39"/>
        <v/>
      </c>
    </row>
    <row r="1528" spans="1:1" x14ac:dyDescent="0.35">
      <c r="A1528" s="162" t="str">
        <f t="shared" si="39"/>
        <v/>
      </c>
    </row>
    <row r="1529" spans="1:1" x14ac:dyDescent="0.35">
      <c r="A1529" s="162" t="str">
        <f t="shared" si="39"/>
        <v/>
      </c>
    </row>
    <row r="1530" spans="1:1" x14ac:dyDescent="0.35">
      <c r="A1530" s="162" t="str">
        <f t="shared" si="39"/>
        <v/>
      </c>
    </row>
    <row r="1531" spans="1:1" x14ac:dyDescent="0.35">
      <c r="A1531" s="162" t="str">
        <f t="shared" si="39"/>
        <v/>
      </c>
    </row>
    <row r="1532" spans="1:1" x14ac:dyDescent="0.35">
      <c r="A1532" s="162" t="str">
        <f t="shared" si="39"/>
        <v/>
      </c>
    </row>
    <row r="1533" spans="1:1" x14ac:dyDescent="0.35">
      <c r="A1533" s="162" t="str">
        <f t="shared" si="39"/>
        <v/>
      </c>
    </row>
    <row r="1534" spans="1:1" x14ac:dyDescent="0.35">
      <c r="A1534" s="162" t="str">
        <f t="shared" si="39"/>
        <v/>
      </c>
    </row>
    <row r="1535" spans="1:1" x14ac:dyDescent="0.35">
      <c r="A1535" s="162" t="str">
        <f t="shared" si="39"/>
        <v/>
      </c>
    </row>
    <row r="1536" spans="1:1" x14ac:dyDescent="0.35">
      <c r="A1536" s="162" t="str">
        <f t="shared" si="39"/>
        <v/>
      </c>
    </row>
    <row r="1537" spans="1:1" x14ac:dyDescent="0.35">
      <c r="A1537" s="162" t="str">
        <f t="shared" si="39"/>
        <v/>
      </c>
    </row>
    <row r="1538" spans="1:1" x14ac:dyDescent="0.35">
      <c r="A1538" s="162" t="str">
        <f t="shared" si="39"/>
        <v/>
      </c>
    </row>
    <row r="1539" spans="1:1" x14ac:dyDescent="0.35">
      <c r="A1539" s="162" t="str">
        <f t="shared" si="39"/>
        <v/>
      </c>
    </row>
    <row r="1540" spans="1:1" x14ac:dyDescent="0.35">
      <c r="A1540" s="162" t="str">
        <f t="shared" si="39"/>
        <v/>
      </c>
    </row>
    <row r="1541" spans="1:1" x14ac:dyDescent="0.35">
      <c r="A1541" s="162" t="str">
        <f t="shared" si="39"/>
        <v/>
      </c>
    </row>
    <row r="1542" spans="1:1" x14ac:dyDescent="0.35">
      <c r="A1542" s="162" t="str">
        <f t="shared" si="39"/>
        <v/>
      </c>
    </row>
    <row r="1543" spans="1:1" x14ac:dyDescent="0.35">
      <c r="A1543" s="162" t="str">
        <f t="shared" ref="A1543:A1606" si="40">IF(G1543="","",IF(B1543="",A1542,B1543))</f>
        <v/>
      </c>
    </row>
    <row r="1544" spans="1:1" x14ac:dyDescent="0.35">
      <c r="A1544" s="162" t="str">
        <f t="shared" si="40"/>
        <v/>
      </c>
    </row>
    <row r="1545" spans="1:1" x14ac:dyDescent="0.35">
      <c r="A1545" s="162" t="str">
        <f t="shared" si="40"/>
        <v/>
      </c>
    </row>
    <row r="1546" spans="1:1" x14ac:dyDescent="0.35">
      <c r="A1546" s="162" t="str">
        <f t="shared" si="40"/>
        <v/>
      </c>
    </row>
    <row r="1547" spans="1:1" x14ac:dyDescent="0.35">
      <c r="A1547" s="162" t="str">
        <f t="shared" si="40"/>
        <v/>
      </c>
    </row>
    <row r="1548" spans="1:1" x14ac:dyDescent="0.35">
      <c r="A1548" s="162" t="str">
        <f t="shared" si="40"/>
        <v/>
      </c>
    </row>
    <row r="1549" spans="1:1" x14ac:dyDescent="0.35">
      <c r="A1549" s="162" t="str">
        <f t="shared" si="40"/>
        <v/>
      </c>
    </row>
    <row r="1550" spans="1:1" x14ac:dyDescent="0.35">
      <c r="A1550" s="162" t="str">
        <f t="shared" si="40"/>
        <v/>
      </c>
    </row>
    <row r="1551" spans="1:1" x14ac:dyDescent="0.35">
      <c r="A1551" s="162" t="str">
        <f t="shared" si="40"/>
        <v/>
      </c>
    </row>
    <row r="1552" spans="1:1" x14ac:dyDescent="0.35">
      <c r="A1552" s="162" t="str">
        <f t="shared" si="40"/>
        <v/>
      </c>
    </row>
    <row r="1553" spans="1:1" x14ac:dyDescent="0.35">
      <c r="A1553" s="162" t="str">
        <f t="shared" si="40"/>
        <v/>
      </c>
    </row>
    <row r="1554" spans="1:1" x14ac:dyDescent="0.35">
      <c r="A1554" s="162" t="str">
        <f t="shared" si="40"/>
        <v/>
      </c>
    </row>
    <row r="1555" spans="1:1" x14ac:dyDescent="0.35">
      <c r="A1555" s="162" t="str">
        <f t="shared" si="40"/>
        <v/>
      </c>
    </row>
    <row r="1556" spans="1:1" x14ac:dyDescent="0.35">
      <c r="A1556" s="162" t="str">
        <f t="shared" si="40"/>
        <v/>
      </c>
    </row>
    <row r="1557" spans="1:1" x14ac:dyDescent="0.35">
      <c r="A1557" s="162" t="str">
        <f t="shared" si="40"/>
        <v/>
      </c>
    </row>
    <row r="1558" spans="1:1" x14ac:dyDescent="0.35">
      <c r="A1558" s="162" t="str">
        <f t="shared" si="40"/>
        <v/>
      </c>
    </row>
    <row r="1559" spans="1:1" x14ac:dyDescent="0.35">
      <c r="A1559" s="162" t="str">
        <f t="shared" si="40"/>
        <v/>
      </c>
    </row>
    <row r="1560" spans="1:1" x14ac:dyDescent="0.35">
      <c r="A1560" s="162" t="str">
        <f t="shared" si="40"/>
        <v/>
      </c>
    </row>
    <row r="1561" spans="1:1" x14ac:dyDescent="0.35">
      <c r="A1561" s="162" t="str">
        <f t="shared" si="40"/>
        <v/>
      </c>
    </row>
    <row r="1562" spans="1:1" x14ac:dyDescent="0.35">
      <c r="A1562" s="162" t="str">
        <f t="shared" si="40"/>
        <v/>
      </c>
    </row>
    <row r="1563" spans="1:1" x14ac:dyDescent="0.35">
      <c r="A1563" s="162" t="str">
        <f t="shared" si="40"/>
        <v/>
      </c>
    </row>
    <row r="1564" spans="1:1" x14ac:dyDescent="0.35">
      <c r="A1564" s="162" t="str">
        <f t="shared" si="40"/>
        <v/>
      </c>
    </row>
    <row r="1565" spans="1:1" x14ac:dyDescent="0.35">
      <c r="A1565" s="162" t="str">
        <f t="shared" si="40"/>
        <v/>
      </c>
    </row>
    <row r="1566" spans="1:1" x14ac:dyDescent="0.35">
      <c r="A1566" s="162" t="str">
        <f t="shared" si="40"/>
        <v/>
      </c>
    </row>
    <row r="1567" spans="1:1" x14ac:dyDescent="0.35">
      <c r="A1567" s="162" t="str">
        <f t="shared" si="40"/>
        <v/>
      </c>
    </row>
    <row r="1568" spans="1:1" x14ac:dyDescent="0.35">
      <c r="A1568" s="162" t="str">
        <f t="shared" si="40"/>
        <v/>
      </c>
    </row>
    <row r="1569" spans="1:1" x14ac:dyDescent="0.35">
      <c r="A1569" s="162" t="str">
        <f t="shared" si="40"/>
        <v/>
      </c>
    </row>
    <row r="1570" spans="1:1" x14ac:dyDescent="0.35">
      <c r="A1570" s="162" t="str">
        <f t="shared" si="40"/>
        <v/>
      </c>
    </row>
    <row r="1571" spans="1:1" x14ac:dyDescent="0.35">
      <c r="A1571" s="162" t="str">
        <f t="shared" si="40"/>
        <v/>
      </c>
    </row>
    <row r="1572" spans="1:1" x14ac:dyDescent="0.35">
      <c r="A1572" s="162" t="str">
        <f t="shared" si="40"/>
        <v/>
      </c>
    </row>
    <row r="1573" spans="1:1" x14ac:dyDescent="0.35">
      <c r="A1573" s="162" t="str">
        <f t="shared" si="40"/>
        <v/>
      </c>
    </row>
    <row r="1574" spans="1:1" x14ac:dyDescent="0.35">
      <c r="A1574" s="162" t="str">
        <f t="shared" si="40"/>
        <v/>
      </c>
    </row>
    <row r="1575" spans="1:1" x14ac:dyDescent="0.35">
      <c r="A1575" s="162" t="str">
        <f t="shared" si="40"/>
        <v/>
      </c>
    </row>
    <row r="1576" spans="1:1" x14ac:dyDescent="0.35">
      <c r="A1576" s="162" t="str">
        <f t="shared" si="40"/>
        <v/>
      </c>
    </row>
    <row r="1577" spans="1:1" x14ac:dyDescent="0.35">
      <c r="A1577" s="162" t="str">
        <f t="shared" si="40"/>
        <v/>
      </c>
    </row>
    <row r="1578" spans="1:1" x14ac:dyDescent="0.35">
      <c r="A1578" s="162" t="str">
        <f t="shared" si="40"/>
        <v/>
      </c>
    </row>
    <row r="1579" spans="1:1" x14ac:dyDescent="0.35">
      <c r="A1579" s="162" t="str">
        <f t="shared" si="40"/>
        <v/>
      </c>
    </row>
    <row r="1580" spans="1:1" x14ac:dyDescent="0.35">
      <c r="A1580" s="162" t="str">
        <f t="shared" si="40"/>
        <v/>
      </c>
    </row>
    <row r="1581" spans="1:1" x14ac:dyDescent="0.35">
      <c r="A1581" s="162" t="str">
        <f t="shared" si="40"/>
        <v/>
      </c>
    </row>
    <row r="1582" spans="1:1" x14ac:dyDescent="0.35">
      <c r="A1582" s="162" t="str">
        <f t="shared" si="40"/>
        <v/>
      </c>
    </row>
    <row r="1583" spans="1:1" x14ac:dyDescent="0.35">
      <c r="A1583" s="162" t="str">
        <f t="shared" si="40"/>
        <v/>
      </c>
    </row>
    <row r="1584" spans="1:1" x14ac:dyDescent="0.35">
      <c r="A1584" s="162" t="str">
        <f t="shared" si="40"/>
        <v/>
      </c>
    </row>
    <row r="1585" spans="1:1" x14ac:dyDescent="0.35">
      <c r="A1585" s="162" t="str">
        <f t="shared" si="40"/>
        <v/>
      </c>
    </row>
    <row r="1586" spans="1:1" x14ac:dyDescent="0.35">
      <c r="A1586" s="162" t="str">
        <f t="shared" si="40"/>
        <v/>
      </c>
    </row>
    <row r="1587" spans="1:1" x14ac:dyDescent="0.35">
      <c r="A1587" s="162" t="str">
        <f t="shared" si="40"/>
        <v/>
      </c>
    </row>
    <row r="1588" spans="1:1" x14ac:dyDescent="0.35">
      <c r="A1588" s="162" t="str">
        <f t="shared" si="40"/>
        <v/>
      </c>
    </row>
    <row r="1589" spans="1:1" x14ac:dyDescent="0.35">
      <c r="A1589" s="162" t="str">
        <f t="shared" si="40"/>
        <v/>
      </c>
    </row>
    <row r="1590" spans="1:1" x14ac:dyDescent="0.35">
      <c r="A1590" s="162" t="str">
        <f t="shared" si="40"/>
        <v/>
      </c>
    </row>
    <row r="1591" spans="1:1" x14ac:dyDescent="0.35">
      <c r="A1591" s="162" t="str">
        <f t="shared" si="40"/>
        <v/>
      </c>
    </row>
    <row r="1592" spans="1:1" x14ac:dyDescent="0.35">
      <c r="A1592" s="162" t="str">
        <f t="shared" si="40"/>
        <v/>
      </c>
    </row>
    <row r="1593" spans="1:1" x14ac:dyDescent="0.35">
      <c r="A1593" s="162" t="str">
        <f t="shared" si="40"/>
        <v/>
      </c>
    </row>
    <row r="1594" spans="1:1" x14ac:dyDescent="0.35">
      <c r="A1594" s="162" t="str">
        <f t="shared" si="40"/>
        <v/>
      </c>
    </row>
    <row r="1595" spans="1:1" x14ac:dyDescent="0.35">
      <c r="A1595" s="162" t="str">
        <f t="shared" si="40"/>
        <v/>
      </c>
    </row>
    <row r="1596" spans="1:1" x14ac:dyDescent="0.35">
      <c r="A1596" s="162" t="str">
        <f t="shared" si="40"/>
        <v/>
      </c>
    </row>
    <row r="1597" spans="1:1" x14ac:dyDescent="0.35">
      <c r="A1597" s="162" t="str">
        <f t="shared" si="40"/>
        <v/>
      </c>
    </row>
    <row r="1598" spans="1:1" x14ac:dyDescent="0.35">
      <c r="A1598" s="162" t="str">
        <f t="shared" si="40"/>
        <v/>
      </c>
    </row>
    <row r="1599" spans="1:1" x14ac:dyDescent="0.35">
      <c r="A1599" s="162" t="str">
        <f t="shared" si="40"/>
        <v/>
      </c>
    </row>
    <row r="1600" spans="1:1" x14ac:dyDescent="0.35">
      <c r="A1600" s="162" t="str">
        <f t="shared" si="40"/>
        <v/>
      </c>
    </row>
    <row r="1601" spans="1:1" x14ac:dyDescent="0.35">
      <c r="A1601" s="162" t="str">
        <f t="shared" si="40"/>
        <v/>
      </c>
    </row>
    <row r="1602" spans="1:1" x14ac:dyDescent="0.35">
      <c r="A1602" s="162" t="str">
        <f t="shared" si="40"/>
        <v/>
      </c>
    </row>
    <row r="1603" spans="1:1" x14ac:dyDescent="0.35">
      <c r="A1603" s="162" t="str">
        <f t="shared" si="40"/>
        <v/>
      </c>
    </row>
    <row r="1604" spans="1:1" x14ac:dyDescent="0.35">
      <c r="A1604" s="162" t="str">
        <f t="shared" si="40"/>
        <v/>
      </c>
    </row>
    <row r="1605" spans="1:1" x14ac:dyDescent="0.35">
      <c r="A1605" s="162" t="str">
        <f t="shared" si="40"/>
        <v/>
      </c>
    </row>
    <row r="1606" spans="1:1" x14ac:dyDescent="0.35">
      <c r="A1606" s="162" t="str">
        <f t="shared" si="40"/>
        <v/>
      </c>
    </row>
    <row r="1607" spans="1:1" x14ac:dyDescent="0.35">
      <c r="A1607" s="162" t="str">
        <f t="shared" ref="A1607:A1670" si="41">IF(G1607="","",IF(B1607="",A1606,B1607))</f>
        <v/>
      </c>
    </row>
    <row r="1608" spans="1:1" x14ac:dyDescent="0.35">
      <c r="A1608" s="162" t="str">
        <f t="shared" si="41"/>
        <v/>
      </c>
    </row>
    <row r="1609" spans="1:1" x14ac:dyDescent="0.35">
      <c r="A1609" s="162" t="str">
        <f t="shared" si="41"/>
        <v/>
      </c>
    </row>
    <row r="1610" spans="1:1" x14ac:dyDescent="0.35">
      <c r="A1610" s="162" t="str">
        <f t="shared" si="41"/>
        <v/>
      </c>
    </row>
    <row r="1611" spans="1:1" x14ac:dyDescent="0.35">
      <c r="A1611" s="162" t="str">
        <f t="shared" si="41"/>
        <v/>
      </c>
    </row>
    <row r="1612" spans="1:1" x14ac:dyDescent="0.35">
      <c r="A1612" s="162" t="str">
        <f t="shared" si="41"/>
        <v/>
      </c>
    </row>
    <row r="1613" spans="1:1" x14ac:dyDescent="0.35">
      <c r="A1613" s="162" t="str">
        <f t="shared" si="41"/>
        <v/>
      </c>
    </row>
    <row r="1614" spans="1:1" x14ac:dyDescent="0.35">
      <c r="A1614" s="162" t="str">
        <f t="shared" si="41"/>
        <v/>
      </c>
    </row>
    <row r="1615" spans="1:1" x14ac:dyDescent="0.35">
      <c r="A1615" s="162" t="str">
        <f t="shared" si="41"/>
        <v/>
      </c>
    </row>
    <row r="1616" spans="1:1" x14ac:dyDescent="0.35">
      <c r="A1616" s="162" t="str">
        <f t="shared" si="41"/>
        <v/>
      </c>
    </row>
    <row r="1617" spans="1:1" x14ac:dyDescent="0.35">
      <c r="A1617" s="162" t="str">
        <f t="shared" si="41"/>
        <v/>
      </c>
    </row>
    <row r="1618" spans="1:1" x14ac:dyDescent="0.35">
      <c r="A1618" s="162" t="str">
        <f t="shared" si="41"/>
        <v/>
      </c>
    </row>
    <row r="1619" spans="1:1" x14ac:dyDescent="0.35">
      <c r="A1619" s="162" t="str">
        <f t="shared" si="41"/>
        <v/>
      </c>
    </row>
    <row r="1620" spans="1:1" x14ac:dyDescent="0.35">
      <c r="A1620" s="162" t="str">
        <f t="shared" si="41"/>
        <v/>
      </c>
    </row>
    <row r="1621" spans="1:1" x14ac:dyDescent="0.35">
      <c r="A1621" s="162" t="str">
        <f t="shared" si="41"/>
        <v/>
      </c>
    </row>
    <row r="1622" spans="1:1" x14ac:dyDescent="0.35">
      <c r="A1622" s="162" t="str">
        <f t="shared" si="41"/>
        <v/>
      </c>
    </row>
    <row r="1623" spans="1:1" x14ac:dyDescent="0.35">
      <c r="A1623" s="162" t="str">
        <f t="shared" si="41"/>
        <v/>
      </c>
    </row>
    <row r="1624" spans="1:1" x14ac:dyDescent="0.35">
      <c r="A1624" s="162" t="str">
        <f t="shared" si="41"/>
        <v/>
      </c>
    </row>
    <row r="1625" spans="1:1" x14ac:dyDescent="0.35">
      <c r="A1625" s="162" t="str">
        <f t="shared" si="41"/>
        <v/>
      </c>
    </row>
    <row r="1626" spans="1:1" x14ac:dyDescent="0.35">
      <c r="A1626" s="162" t="str">
        <f t="shared" si="41"/>
        <v/>
      </c>
    </row>
    <row r="1627" spans="1:1" x14ac:dyDescent="0.35">
      <c r="A1627" s="162" t="str">
        <f t="shared" si="41"/>
        <v/>
      </c>
    </row>
    <row r="1628" spans="1:1" x14ac:dyDescent="0.35">
      <c r="A1628" s="162" t="str">
        <f t="shared" si="41"/>
        <v/>
      </c>
    </row>
    <row r="1629" spans="1:1" x14ac:dyDescent="0.35">
      <c r="A1629" s="162" t="str">
        <f t="shared" si="41"/>
        <v/>
      </c>
    </row>
    <row r="1630" spans="1:1" x14ac:dyDescent="0.35">
      <c r="A1630" s="162" t="str">
        <f t="shared" si="41"/>
        <v/>
      </c>
    </row>
    <row r="1631" spans="1:1" x14ac:dyDescent="0.35">
      <c r="A1631" s="162" t="str">
        <f t="shared" si="41"/>
        <v/>
      </c>
    </row>
    <row r="1632" spans="1:1" x14ac:dyDescent="0.35">
      <c r="A1632" s="162" t="str">
        <f t="shared" si="41"/>
        <v/>
      </c>
    </row>
    <row r="1633" spans="1:1" x14ac:dyDescent="0.35">
      <c r="A1633" s="162" t="str">
        <f t="shared" si="41"/>
        <v/>
      </c>
    </row>
    <row r="1634" spans="1:1" x14ac:dyDescent="0.35">
      <c r="A1634" s="162" t="str">
        <f t="shared" si="41"/>
        <v/>
      </c>
    </row>
    <row r="1635" spans="1:1" x14ac:dyDescent="0.35">
      <c r="A1635" s="162" t="str">
        <f t="shared" si="41"/>
        <v/>
      </c>
    </row>
    <row r="1636" spans="1:1" x14ac:dyDescent="0.35">
      <c r="A1636" s="162" t="str">
        <f t="shared" si="41"/>
        <v/>
      </c>
    </row>
    <row r="1637" spans="1:1" x14ac:dyDescent="0.35">
      <c r="A1637" s="162" t="str">
        <f t="shared" si="41"/>
        <v/>
      </c>
    </row>
    <row r="1638" spans="1:1" x14ac:dyDescent="0.35">
      <c r="A1638" s="162" t="str">
        <f t="shared" si="41"/>
        <v/>
      </c>
    </row>
    <row r="1639" spans="1:1" x14ac:dyDescent="0.35">
      <c r="A1639" s="162" t="str">
        <f t="shared" si="41"/>
        <v/>
      </c>
    </row>
    <row r="1640" spans="1:1" x14ac:dyDescent="0.35">
      <c r="A1640" s="162" t="str">
        <f t="shared" si="41"/>
        <v/>
      </c>
    </row>
    <row r="1641" spans="1:1" x14ac:dyDescent="0.35">
      <c r="A1641" s="162" t="str">
        <f t="shared" si="41"/>
        <v/>
      </c>
    </row>
    <row r="1642" spans="1:1" x14ac:dyDescent="0.35">
      <c r="A1642" s="162" t="str">
        <f t="shared" si="41"/>
        <v/>
      </c>
    </row>
    <row r="1643" spans="1:1" x14ac:dyDescent="0.35">
      <c r="A1643" s="162" t="str">
        <f t="shared" si="41"/>
        <v/>
      </c>
    </row>
    <row r="1644" spans="1:1" x14ac:dyDescent="0.35">
      <c r="A1644" s="162" t="str">
        <f t="shared" si="41"/>
        <v/>
      </c>
    </row>
    <row r="1645" spans="1:1" x14ac:dyDescent="0.35">
      <c r="A1645" s="162" t="str">
        <f t="shared" si="41"/>
        <v/>
      </c>
    </row>
    <row r="1646" spans="1:1" x14ac:dyDescent="0.35">
      <c r="A1646" s="162" t="str">
        <f t="shared" si="41"/>
        <v/>
      </c>
    </row>
    <row r="1647" spans="1:1" x14ac:dyDescent="0.35">
      <c r="A1647" s="162" t="str">
        <f t="shared" si="41"/>
        <v/>
      </c>
    </row>
    <row r="1648" spans="1:1" x14ac:dyDescent="0.35">
      <c r="A1648" s="162" t="str">
        <f t="shared" si="41"/>
        <v/>
      </c>
    </row>
    <row r="1649" spans="1:1" x14ac:dyDescent="0.35">
      <c r="A1649" s="162" t="str">
        <f t="shared" si="41"/>
        <v/>
      </c>
    </row>
    <row r="1650" spans="1:1" x14ac:dyDescent="0.35">
      <c r="A1650" s="162" t="str">
        <f t="shared" si="41"/>
        <v/>
      </c>
    </row>
    <row r="1651" spans="1:1" x14ac:dyDescent="0.35">
      <c r="A1651" s="162" t="str">
        <f t="shared" si="41"/>
        <v/>
      </c>
    </row>
    <row r="1652" spans="1:1" x14ac:dyDescent="0.35">
      <c r="A1652" s="162" t="str">
        <f t="shared" si="41"/>
        <v/>
      </c>
    </row>
    <row r="1653" spans="1:1" x14ac:dyDescent="0.35">
      <c r="A1653" s="162" t="str">
        <f t="shared" si="41"/>
        <v/>
      </c>
    </row>
    <row r="1654" spans="1:1" x14ac:dyDescent="0.35">
      <c r="A1654" s="162" t="str">
        <f t="shared" si="41"/>
        <v/>
      </c>
    </row>
    <row r="1655" spans="1:1" x14ac:dyDescent="0.35">
      <c r="A1655" s="162" t="str">
        <f t="shared" si="41"/>
        <v/>
      </c>
    </row>
    <row r="1656" spans="1:1" x14ac:dyDescent="0.35">
      <c r="A1656" s="162" t="str">
        <f t="shared" si="41"/>
        <v/>
      </c>
    </row>
    <row r="1657" spans="1:1" x14ac:dyDescent="0.35">
      <c r="A1657" s="162" t="str">
        <f t="shared" si="41"/>
        <v/>
      </c>
    </row>
    <row r="1658" spans="1:1" x14ac:dyDescent="0.35">
      <c r="A1658" s="162" t="str">
        <f t="shared" si="41"/>
        <v/>
      </c>
    </row>
    <row r="1659" spans="1:1" x14ac:dyDescent="0.35">
      <c r="A1659" s="162" t="str">
        <f t="shared" si="41"/>
        <v/>
      </c>
    </row>
    <row r="1660" spans="1:1" x14ac:dyDescent="0.35">
      <c r="A1660" s="162" t="str">
        <f t="shared" si="41"/>
        <v/>
      </c>
    </row>
    <row r="1661" spans="1:1" x14ac:dyDescent="0.35">
      <c r="A1661" s="162" t="str">
        <f t="shared" si="41"/>
        <v/>
      </c>
    </row>
    <row r="1662" spans="1:1" x14ac:dyDescent="0.35">
      <c r="A1662" s="162" t="str">
        <f t="shared" si="41"/>
        <v/>
      </c>
    </row>
    <row r="1663" spans="1:1" x14ac:dyDescent="0.35">
      <c r="A1663" s="162" t="str">
        <f t="shared" si="41"/>
        <v/>
      </c>
    </row>
    <row r="1664" spans="1:1" x14ac:dyDescent="0.35">
      <c r="A1664" s="162" t="str">
        <f t="shared" si="41"/>
        <v/>
      </c>
    </row>
    <row r="1665" spans="1:1" x14ac:dyDescent="0.35">
      <c r="A1665" s="162" t="str">
        <f t="shared" si="41"/>
        <v/>
      </c>
    </row>
    <row r="1666" spans="1:1" x14ac:dyDescent="0.35">
      <c r="A1666" s="162" t="str">
        <f t="shared" si="41"/>
        <v/>
      </c>
    </row>
    <row r="1667" spans="1:1" x14ac:dyDescent="0.35">
      <c r="A1667" s="162" t="str">
        <f t="shared" si="41"/>
        <v/>
      </c>
    </row>
    <row r="1668" spans="1:1" x14ac:dyDescent="0.35">
      <c r="A1668" s="162" t="str">
        <f t="shared" si="41"/>
        <v/>
      </c>
    </row>
    <row r="1669" spans="1:1" x14ac:dyDescent="0.35">
      <c r="A1669" s="162" t="str">
        <f t="shared" si="41"/>
        <v/>
      </c>
    </row>
    <row r="1670" spans="1:1" x14ac:dyDescent="0.35">
      <c r="A1670" s="162" t="str">
        <f t="shared" si="41"/>
        <v/>
      </c>
    </row>
    <row r="1671" spans="1:1" x14ac:dyDescent="0.35">
      <c r="A1671" s="162" t="str">
        <f t="shared" ref="A1671:A1734" si="42">IF(G1671="","",IF(B1671="",A1670,B1671))</f>
        <v/>
      </c>
    </row>
    <row r="1672" spans="1:1" x14ac:dyDescent="0.35">
      <c r="A1672" s="162" t="str">
        <f t="shared" si="42"/>
        <v/>
      </c>
    </row>
    <row r="1673" spans="1:1" x14ac:dyDescent="0.35">
      <c r="A1673" s="162" t="str">
        <f t="shared" si="42"/>
        <v/>
      </c>
    </row>
    <row r="1674" spans="1:1" x14ac:dyDescent="0.35">
      <c r="A1674" s="162" t="str">
        <f t="shared" si="42"/>
        <v/>
      </c>
    </row>
    <row r="1675" spans="1:1" x14ac:dyDescent="0.35">
      <c r="A1675" s="162" t="str">
        <f t="shared" si="42"/>
        <v/>
      </c>
    </row>
    <row r="1676" spans="1:1" x14ac:dyDescent="0.35">
      <c r="A1676" s="162" t="str">
        <f t="shared" si="42"/>
        <v/>
      </c>
    </row>
    <row r="1677" spans="1:1" x14ac:dyDescent="0.35">
      <c r="A1677" s="162" t="str">
        <f t="shared" si="42"/>
        <v/>
      </c>
    </row>
    <row r="1678" spans="1:1" x14ac:dyDescent="0.35">
      <c r="A1678" s="162" t="str">
        <f t="shared" si="42"/>
        <v/>
      </c>
    </row>
    <row r="1679" spans="1:1" x14ac:dyDescent="0.35">
      <c r="A1679" s="162" t="str">
        <f t="shared" si="42"/>
        <v/>
      </c>
    </row>
    <row r="1680" spans="1:1" x14ac:dyDescent="0.35">
      <c r="A1680" s="162" t="str">
        <f t="shared" si="42"/>
        <v/>
      </c>
    </row>
    <row r="1681" spans="1:1" x14ac:dyDescent="0.35">
      <c r="A1681" s="162" t="str">
        <f t="shared" si="42"/>
        <v/>
      </c>
    </row>
    <row r="1682" spans="1:1" x14ac:dyDescent="0.35">
      <c r="A1682" s="162" t="str">
        <f t="shared" si="42"/>
        <v/>
      </c>
    </row>
    <row r="1683" spans="1:1" x14ac:dyDescent="0.35">
      <c r="A1683" s="162" t="str">
        <f t="shared" si="42"/>
        <v/>
      </c>
    </row>
    <row r="1684" spans="1:1" x14ac:dyDescent="0.35">
      <c r="A1684" s="162" t="str">
        <f t="shared" si="42"/>
        <v/>
      </c>
    </row>
    <row r="1685" spans="1:1" x14ac:dyDescent="0.35">
      <c r="A1685" s="162" t="str">
        <f t="shared" si="42"/>
        <v/>
      </c>
    </row>
    <row r="1686" spans="1:1" x14ac:dyDescent="0.35">
      <c r="A1686" s="162" t="str">
        <f t="shared" si="42"/>
        <v/>
      </c>
    </row>
    <row r="1687" spans="1:1" x14ac:dyDescent="0.35">
      <c r="A1687" s="162" t="str">
        <f t="shared" si="42"/>
        <v/>
      </c>
    </row>
    <row r="1688" spans="1:1" x14ac:dyDescent="0.35">
      <c r="A1688" s="162" t="str">
        <f t="shared" si="42"/>
        <v/>
      </c>
    </row>
    <row r="1689" spans="1:1" x14ac:dyDescent="0.35">
      <c r="A1689" s="162" t="str">
        <f t="shared" si="42"/>
        <v/>
      </c>
    </row>
    <row r="1690" spans="1:1" x14ac:dyDescent="0.35">
      <c r="A1690" s="162" t="str">
        <f t="shared" si="42"/>
        <v/>
      </c>
    </row>
    <row r="1691" spans="1:1" x14ac:dyDescent="0.35">
      <c r="A1691" s="162" t="str">
        <f t="shared" si="42"/>
        <v/>
      </c>
    </row>
    <row r="1692" spans="1:1" x14ac:dyDescent="0.35">
      <c r="A1692" s="162" t="str">
        <f t="shared" si="42"/>
        <v/>
      </c>
    </row>
    <row r="1693" spans="1:1" x14ac:dyDescent="0.35">
      <c r="A1693" s="162" t="str">
        <f t="shared" si="42"/>
        <v/>
      </c>
    </row>
    <row r="1694" spans="1:1" x14ac:dyDescent="0.35">
      <c r="A1694" s="162" t="str">
        <f t="shared" si="42"/>
        <v/>
      </c>
    </row>
    <row r="1695" spans="1:1" x14ac:dyDescent="0.35">
      <c r="A1695" s="162" t="str">
        <f t="shared" si="42"/>
        <v/>
      </c>
    </row>
    <row r="1696" spans="1:1" x14ac:dyDescent="0.35">
      <c r="A1696" s="162" t="str">
        <f t="shared" si="42"/>
        <v/>
      </c>
    </row>
    <row r="1697" spans="1:1" x14ac:dyDescent="0.35">
      <c r="A1697" s="162" t="str">
        <f t="shared" si="42"/>
        <v/>
      </c>
    </row>
    <row r="1698" spans="1:1" x14ac:dyDescent="0.35">
      <c r="A1698" s="162" t="str">
        <f t="shared" si="42"/>
        <v/>
      </c>
    </row>
    <row r="1699" spans="1:1" x14ac:dyDescent="0.35">
      <c r="A1699" s="162" t="str">
        <f t="shared" si="42"/>
        <v/>
      </c>
    </row>
    <row r="1700" spans="1:1" x14ac:dyDescent="0.35">
      <c r="A1700" s="162" t="str">
        <f t="shared" si="42"/>
        <v/>
      </c>
    </row>
    <row r="1701" spans="1:1" x14ac:dyDescent="0.35">
      <c r="A1701" s="162" t="str">
        <f t="shared" si="42"/>
        <v/>
      </c>
    </row>
    <row r="1702" spans="1:1" x14ac:dyDescent="0.35">
      <c r="A1702" s="162" t="str">
        <f t="shared" si="42"/>
        <v/>
      </c>
    </row>
    <row r="1703" spans="1:1" x14ac:dyDescent="0.35">
      <c r="A1703" s="162" t="str">
        <f t="shared" si="42"/>
        <v/>
      </c>
    </row>
    <row r="1704" spans="1:1" x14ac:dyDescent="0.35">
      <c r="A1704" s="162" t="str">
        <f t="shared" si="42"/>
        <v/>
      </c>
    </row>
    <row r="1705" spans="1:1" x14ac:dyDescent="0.35">
      <c r="A1705" s="162" t="str">
        <f t="shared" si="42"/>
        <v/>
      </c>
    </row>
    <row r="1706" spans="1:1" x14ac:dyDescent="0.35">
      <c r="A1706" s="162" t="str">
        <f t="shared" si="42"/>
        <v/>
      </c>
    </row>
    <row r="1707" spans="1:1" x14ac:dyDescent="0.35">
      <c r="A1707" s="162" t="str">
        <f t="shared" si="42"/>
        <v/>
      </c>
    </row>
    <row r="1708" spans="1:1" x14ac:dyDescent="0.35">
      <c r="A1708" s="162" t="str">
        <f t="shared" si="42"/>
        <v/>
      </c>
    </row>
    <row r="1709" spans="1:1" x14ac:dyDescent="0.35">
      <c r="A1709" s="162" t="str">
        <f t="shared" si="42"/>
        <v/>
      </c>
    </row>
    <row r="1710" spans="1:1" x14ac:dyDescent="0.35">
      <c r="A1710" s="162" t="str">
        <f t="shared" si="42"/>
        <v/>
      </c>
    </row>
    <row r="1711" spans="1:1" x14ac:dyDescent="0.35">
      <c r="A1711" s="162" t="str">
        <f t="shared" si="42"/>
        <v/>
      </c>
    </row>
    <row r="1712" spans="1:1" x14ac:dyDescent="0.35">
      <c r="A1712" s="162" t="str">
        <f t="shared" si="42"/>
        <v/>
      </c>
    </row>
    <row r="1713" spans="1:1" x14ac:dyDescent="0.35">
      <c r="A1713" s="162" t="str">
        <f t="shared" si="42"/>
        <v/>
      </c>
    </row>
    <row r="1714" spans="1:1" x14ac:dyDescent="0.35">
      <c r="A1714" s="162" t="str">
        <f t="shared" si="42"/>
        <v/>
      </c>
    </row>
    <row r="1715" spans="1:1" x14ac:dyDescent="0.35">
      <c r="A1715" s="162" t="str">
        <f t="shared" si="42"/>
        <v/>
      </c>
    </row>
    <row r="1716" spans="1:1" x14ac:dyDescent="0.35">
      <c r="A1716" s="162" t="str">
        <f t="shared" si="42"/>
        <v/>
      </c>
    </row>
    <row r="1717" spans="1:1" x14ac:dyDescent="0.35">
      <c r="A1717" s="162" t="str">
        <f t="shared" si="42"/>
        <v/>
      </c>
    </row>
    <row r="1718" spans="1:1" x14ac:dyDescent="0.35">
      <c r="A1718" s="162" t="str">
        <f t="shared" si="42"/>
        <v/>
      </c>
    </row>
    <row r="1719" spans="1:1" x14ac:dyDescent="0.35">
      <c r="A1719" s="162" t="str">
        <f t="shared" si="42"/>
        <v/>
      </c>
    </row>
    <row r="1720" spans="1:1" x14ac:dyDescent="0.35">
      <c r="A1720" s="162" t="str">
        <f t="shared" si="42"/>
        <v/>
      </c>
    </row>
    <row r="1721" spans="1:1" x14ac:dyDescent="0.35">
      <c r="A1721" s="162" t="str">
        <f t="shared" si="42"/>
        <v/>
      </c>
    </row>
    <row r="1722" spans="1:1" x14ac:dyDescent="0.35">
      <c r="A1722" s="162" t="str">
        <f t="shared" si="42"/>
        <v/>
      </c>
    </row>
    <row r="1723" spans="1:1" x14ac:dyDescent="0.35">
      <c r="A1723" s="162" t="str">
        <f t="shared" si="42"/>
        <v/>
      </c>
    </row>
    <row r="1724" spans="1:1" x14ac:dyDescent="0.35">
      <c r="A1724" s="162" t="str">
        <f t="shared" si="42"/>
        <v/>
      </c>
    </row>
    <row r="1725" spans="1:1" x14ac:dyDescent="0.35">
      <c r="A1725" s="162" t="str">
        <f t="shared" si="42"/>
        <v/>
      </c>
    </row>
    <row r="1726" spans="1:1" x14ac:dyDescent="0.35">
      <c r="A1726" s="162" t="str">
        <f t="shared" si="42"/>
        <v/>
      </c>
    </row>
    <row r="1727" spans="1:1" x14ac:dyDescent="0.35">
      <c r="A1727" s="162" t="str">
        <f t="shared" si="42"/>
        <v/>
      </c>
    </row>
    <row r="1728" spans="1:1" x14ac:dyDescent="0.35">
      <c r="A1728" s="162" t="str">
        <f t="shared" si="42"/>
        <v/>
      </c>
    </row>
    <row r="1729" spans="1:1" x14ac:dyDescent="0.35">
      <c r="A1729" s="162" t="str">
        <f t="shared" si="42"/>
        <v/>
      </c>
    </row>
    <row r="1730" spans="1:1" x14ac:dyDescent="0.35">
      <c r="A1730" s="162" t="str">
        <f t="shared" si="42"/>
        <v/>
      </c>
    </row>
    <row r="1731" spans="1:1" x14ac:dyDescent="0.35">
      <c r="A1731" s="162" t="str">
        <f t="shared" si="42"/>
        <v/>
      </c>
    </row>
    <row r="1732" spans="1:1" x14ac:dyDescent="0.35">
      <c r="A1732" s="162" t="str">
        <f t="shared" si="42"/>
        <v/>
      </c>
    </row>
    <row r="1733" spans="1:1" x14ac:dyDescent="0.35">
      <c r="A1733" s="162" t="str">
        <f t="shared" si="42"/>
        <v/>
      </c>
    </row>
    <row r="1734" spans="1:1" x14ac:dyDescent="0.35">
      <c r="A1734" s="162" t="str">
        <f t="shared" si="42"/>
        <v/>
      </c>
    </row>
    <row r="1735" spans="1:1" x14ac:dyDescent="0.35">
      <c r="A1735" s="162" t="str">
        <f t="shared" ref="A1735:A1798" si="43">IF(G1735="","",IF(B1735="",A1734,B1735))</f>
        <v/>
      </c>
    </row>
    <row r="1736" spans="1:1" x14ac:dyDescent="0.35">
      <c r="A1736" s="162" t="str">
        <f t="shared" si="43"/>
        <v/>
      </c>
    </row>
    <row r="1737" spans="1:1" x14ac:dyDescent="0.35">
      <c r="A1737" s="162" t="str">
        <f t="shared" si="43"/>
        <v/>
      </c>
    </row>
    <row r="1738" spans="1:1" x14ac:dyDescent="0.35">
      <c r="A1738" s="162" t="str">
        <f t="shared" si="43"/>
        <v/>
      </c>
    </row>
    <row r="1739" spans="1:1" x14ac:dyDescent="0.35">
      <c r="A1739" s="162" t="str">
        <f t="shared" si="43"/>
        <v/>
      </c>
    </row>
    <row r="1740" spans="1:1" x14ac:dyDescent="0.35">
      <c r="A1740" s="162" t="str">
        <f t="shared" si="43"/>
        <v/>
      </c>
    </row>
    <row r="1741" spans="1:1" x14ac:dyDescent="0.35">
      <c r="A1741" s="162" t="str">
        <f t="shared" si="43"/>
        <v/>
      </c>
    </row>
    <row r="1742" spans="1:1" x14ac:dyDescent="0.35">
      <c r="A1742" s="162" t="str">
        <f t="shared" si="43"/>
        <v/>
      </c>
    </row>
    <row r="1743" spans="1:1" x14ac:dyDescent="0.35">
      <c r="A1743" s="162" t="str">
        <f t="shared" si="43"/>
        <v/>
      </c>
    </row>
    <row r="1744" spans="1:1" x14ac:dyDescent="0.35">
      <c r="A1744" s="162" t="str">
        <f t="shared" si="43"/>
        <v/>
      </c>
    </row>
    <row r="1745" spans="1:1" x14ac:dyDescent="0.35">
      <c r="A1745" s="162" t="str">
        <f t="shared" si="43"/>
        <v/>
      </c>
    </row>
    <row r="1746" spans="1:1" x14ac:dyDescent="0.35">
      <c r="A1746" s="162" t="str">
        <f t="shared" si="43"/>
        <v/>
      </c>
    </row>
    <row r="1747" spans="1:1" x14ac:dyDescent="0.35">
      <c r="A1747" s="162" t="str">
        <f t="shared" si="43"/>
        <v/>
      </c>
    </row>
    <row r="1748" spans="1:1" x14ac:dyDescent="0.35">
      <c r="A1748" s="162" t="str">
        <f t="shared" si="43"/>
        <v/>
      </c>
    </row>
    <row r="1749" spans="1:1" x14ac:dyDescent="0.35">
      <c r="A1749" s="162" t="str">
        <f t="shared" si="43"/>
        <v/>
      </c>
    </row>
    <row r="1750" spans="1:1" x14ac:dyDescent="0.35">
      <c r="A1750" s="162" t="str">
        <f t="shared" si="43"/>
        <v/>
      </c>
    </row>
    <row r="1751" spans="1:1" x14ac:dyDescent="0.35">
      <c r="A1751" s="162" t="str">
        <f t="shared" si="43"/>
        <v/>
      </c>
    </row>
    <row r="1752" spans="1:1" x14ac:dyDescent="0.35">
      <c r="A1752" s="162" t="str">
        <f t="shared" si="43"/>
        <v/>
      </c>
    </row>
    <row r="1753" spans="1:1" x14ac:dyDescent="0.35">
      <c r="A1753" s="162" t="str">
        <f t="shared" si="43"/>
        <v/>
      </c>
    </row>
    <row r="1754" spans="1:1" x14ac:dyDescent="0.35">
      <c r="A1754" s="162" t="str">
        <f t="shared" si="43"/>
        <v/>
      </c>
    </row>
    <row r="1755" spans="1:1" x14ac:dyDescent="0.35">
      <c r="A1755" s="162" t="str">
        <f t="shared" si="43"/>
        <v/>
      </c>
    </row>
    <row r="1756" spans="1:1" x14ac:dyDescent="0.35">
      <c r="A1756" s="162" t="str">
        <f t="shared" si="43"/>
        <v/>
      </c>
    </row>
    <row r="1757" spans="1:1" x14ac:dyDescent="0.35">
      <c r="A1757" s="162" t="str">
        <f t="shared" si="43"/>
        <v/>
      </c>
    </row>
    <row r="1758" spans="1:1" x14ac:dyDescent="0.35">
      <c r="A1758" s="162" t="str">
        <f t="shared" si="43"/>
        <v/>
      </c>
    </row>
    <row r="1759" spans="1:1" x14ac:dyDescent="0.35">
      <c r="A1759" s="162" t="str">
        <f t="shared" si="43"/>
        <v/>
      </c>
    </row>
    <row r="1760" spans="1:1" x14ac:dyDescent="0.35">
      <c r="A1760" s="162" t="str">
        <f t="shared" si="43"/>
        <v/>
      </c>
    </row>
    <row r="1761" spans="1:1" x14ac:dyDescent="0.35">
      <c r="A1761" s="162" t="str">
        <f t="shared" si="43"/>
        <v/>
      </c>
    </row>
    <row r="1762" spans="1:1" x14ac:dyDescent="0.35">
      <c r="A1762" s="162" t="str">
        <f t="shared" si="43"/>
        <v/>
      </c>
    </row>
    <row r="1763" spans="1:1" x14ac:dyDescent="0.35">
      <c r="A1763" s="162" t="str">
        <f t="shared" si="43"/>
        <v/>
      </c>
    </row>
    <row r="1764" spans="1:1" x14ac:dyDescent="0.35">
      <c r="A1764" s="162" t="str">
        <f t="shared" si="43"/>
        <v/>
      </c>
    </row>
    <row r="1765" spans="1:1" x14ac:dyDescent="0.35">
      <c r="A1765" s="162" t="str">
        <f t="shared" si="43"/>
        <v/>
      </c>
    </row>
    <row r="1766" spans="1:1" x14ac:dyDescent="0.35">
      <c r="A1766" s="162" t="str">
        <f t="shared" si="43"/>
        <v/>
      </c>
    </row>
    <row r="1767" spans="1:1" x14ac:dyDescent="0.35">
      <c r="A1767" s="162" t="str">
        <f t="shared" si="43"/>
        <v/>
      </c>
    </row>
    <row r="1768" spans="1:1" x14ac:dyDescent="0.35">
      <c r="A1768" s="162" t="str">
        <f t="shared" si="43"/>
        <v/>
      </c>
    </row>
    <row r="1769" spans="1:1" x14ac:dyDescent="0.35">
      <c r="A1769" s="162" t="str">
        <f t="shared" si="43"/>
        <v/>
      </c>
    </row>
    <row r="1770" spans="1:1" x14ac:dyDescent="0.35">
      <c r="A1770" s="162" t="str">
        <f t="shared" si="43"/>
        <v/>
      </c>
    </row>
    <row r="1771" spans="1:1" x14ac:dyDescent="0.35">
      <c r="A1771" s="162" t="str">
        <f t="shared" si="43"/>
        <v/>
      </c>
    </row>
    <row r="1772" spans="1:1" x14ac:dyDescent="0.35">
      <c r="A1772" s="162" t="str">
        <f t="shared" si="43"/>
        <v/>
      </c>
    </row>
    <row r="1773" spans="1:1" x14ac:dyDescent="0.35">
      <c r="A1773" s="162" t="str">
        <f t="shared" si="43"/>
        <v/>
      </c>
    </row>
    <row r="1774" spans="1:1" x14ac:dyDescent="0.35">
      <c r="A1774" s="162" t="str">
        <f t="shared" si="43"/>
        <v/>
      </c>
    </row>
    <row r="1775" spans="1:1" x14ac:dyDescent="0.35">
      <c r="A1775" s="162" t="str">
        <f t="shared" si="43"/>
        <v/>
      </c>
    </row>
    <row r="1776" spans="1:1" x14ac:dyDescent="0.35">
      <c r="A1776" s="162" t="str">
        <f t="shared" si="43"/>
        <v/>
      </c>
    </row>
    <row r="1777" spans="1:1" x14ac:dyDescent="0.35">
      <c r="A1777" s="162" t="str">
        <f t="shared" si="43"/>
        <v/>
      </c>
    </row>
    <row r="1778" spans="1:1" x14ac:dyDescent="0.35">
      <c r="A1778" s="162" t="str">
        <f t="shared" si="43"/>
        <v/>
      </c>
    </row>
    <row r="1779" spans="1:1" x14ac:dyDescent="0.35">
      <c r="A1779" s="162" t="str">
        <f t="shared" si="43"/>
        <v/>
      </c>
    </row>
    <row r="1780" spans="1:1" x14ac:dyDescent="0.35">
      <c r="A1780" s="162" t="str">
        <f t="shared" si="43"/>
        <v/>
      </c>
    </row>
    <row r="1781" spans="1:1" x14ac:dyDescent="0.35">
      <c r="A1781" s="162" t="str">
        <f t="shared" si="43"/>
        <v/>
      </c>
    </row>
    <row r="1782" spans="1:1" x14ac:dyDescent="0.35">
      <c r="A1782" s="162" t="str">
        <f t="shared" si="43"/>
        <v/>
      </c>
    </row>
    <row r="1783" spans="1:1" x14ac:dyDescent="0.35">
      <c r="A1783" s="162" t="str">
        <f t="shared" si="43"/>
        <v/>
      </c>
    </row>
    <row r="1784" spans="1:1" x14ac:dyDescent="0.35">
      <c r="A1784" s="162" t="str">
        <f t="shared" si="43"/>
        <v/>
      </c>
    </row>
    <row r="1785" spans="1:1" x14ac:dyDescent="0.35">
      <c r="A1785" s="162" t="str">
        <f t="shared" si="43"/>
        <v/>
      </c>
    </row>
    <row r="1786" spans="1:1" x14ac:dyDescent="0.35">
      <c r="A1786" s="162" t="str">
        <f t="shared" si="43"/>
        <v/>
      </c>
    </row>
    <row r="1787" spans="1:1" x14ac:dyDescent="0.35">
      <c r="A1787" s="162" t="str">
        <f t="shared" si="43"/>
        <v/>
      </c>
    </row>
    <row r="1788" spans="1:1" x14ac:dyDescent="0.35">
      <c r="A1788" s="162" t="str">
        <f t="shared" si="43"/>
        <v/>
      </c>
    </row>
    <row r="1789" spans="1:1" x14ac:dyDescent="0.35">
      <c r="A1789" s="162" t="str">
        <f t="shared" si="43"/>
        <v/>
      </c>
    </row>
    <row r="1790" spans="1:1" x14ac:dyDescent="0.35">
      <c r="A1790" s="162" t="str">
        <f t="shared" si="43"/>
        <v/>
      </c>
    </row>
    <row r="1791" spans="1:1" x14ac:dyDescent="0.35">
      <c r="A1791" s="162" t="str">
        <f t="shared" si="43"/>
        <v/>
      </c>
    </row>
    <row r="1792" spans="1:1" x14ac:dyDescent="0.35">
      <c r="A1792" s="162" t="str">
        <f t="shared" si="43"/>
        <v/>
      </c>
    </row>
    <row r="1793" spans="1:1" x14ac:dyDescent="0.35">
      <c r="A1793" s="162" t="str">
        <f t="shared" si="43"/>
        <v/>
      </c>
    </row>
    <row r="1794" spans="1:1" x14ac:dyDescent="0.35">
      <c r="A1794" s="162" t="str">
        <f t="shared" si="43"/>
        <v/>
      </c>
    </row>
    <row r="1795" spans="1:1" x14ac:dyDescent="0.35">
      <c r="A1795" s="162" t="str">
        <f t="shared" si="43"/>
        <v/>
      </c>
    </row>
    <row r="1796" spans="1:1" x14ac:dyDescent="0.35">
      <c r="A1796" s="162" t="str">
        <f t="shared" si="43"/>
        <v/>
      </c>
    </row>
    <row r="1797" spans="1:1" x14ac:dyDescent="0.35">
      <c r="A1797" s="162" t="str">
        <f t="shared" si="43"/>
        <v/>
      </c>
    </row>
    <row r="1798" spans="1:1" x14ac:dyDescent="0.35">
      <c r="A1798" s="162" t="str">
        <f t="shared" si="43"/>
        <v/>
      </c>
    </row>
    <row r="1799" spans="1:1" x14ac:dyDescent="0.35">
      <c r="A1799" s="162" t="str">
        <f t="shared" ref="A1799:A1862" si="44">IF(G1799="","",IF(B1799="",A1798,B1799))</f>
        <v/>
      </c>
    </row>
    <row r="1800" spans="1:1" x14ac:dyDescent="0.35">
      <c r="A1800" s="162" t="str">
        <f t="shared" si="44"/>
        <v/>
      </c>
    </row>
    <row r="1801" spans="1:1" x14ac:dyDescent="0.35">
      <c r="A1801" s="162" t="str">
        <f t="shared" si="44"/>
        <v/>
      </c>
    </row>
    <row r="1802" spans="1:1" x14ac:dyDescent="0.35">
      <c r="A1802" s="162" t="str">
        <f t="shared" si="44"/>
        <v/>
      </c>
    </row>
    <row r="1803" spans="1:1" x14ac:dyDescent="0.35">
      <c r="A1803" s="162" t="str">
        <f t="shared" si="44"/>
        <v/>
      </c>
    </row>
    <row r="1804" spans="1:1" x14ac:dyDescent="0.35">
      <c r="A1804" s="162" t="str">
        <f t="shared" si="44"/>
        <v/>
      </c>
    </row>
    <row r="1805" spans="1:1" x14ac:dyDescent="0.35">
      <c r="A1805" s="162" t="str">
        <f t="shared" si="44"/>
        <v/>
      </c>
    </row>
    <row r="1806" spans="1:1" x14ac:dyDescent="0.35">
      <c r="A1806" s="162" t="str">
        <f t="shared" si="44"/>
        <v/>
      </c>
    </row>
    <row r="1807" spans="1:1" x14ac:dyDescent="0.35">
      <c r="A1807" s="162" t="str">
        <f t="shared" si="44"/>
        <v/>
      </c>
    </row>
    <row r="1808" spans="1:1" x14ac:dyDescent="0.35">
      <c r="A1808" s="162" t="str">
        <f t="shared" si="44"/>
        <v/>
      </c>
    </row>
    <row r="1809" spans="1:1" x14ac:dyDescent="0.35">
      <c r="A1809" s="162" t="str">
        <f t="shared" si="44"/>
        <v/>
      </c>
    </row>
    <row r="1810" spans="1:1" x14ac:dyDescent="0.35">
      <c r="A1810" s="162" t="str">
        <f t="shared" si="44"/>
        <v/>
      </c>
    </row>
    <row r="1811" spans="1:1" x14ac:dyDescent="0.35">
      <c r="A1811" s="162" t="str">
        <f t="shared" si="44"/>
        <v/>
      </c>
    </row>
    <row r="1812" spans="1:1" x14ac:dyDescent="0.35">
      <c r="A1812" s="162" t="str">
        <f t="shared" si="44"/>
        <v/>
      </c>
    </row>
    <row r="1813" spans="1:1" x14ac:dyDescent="0.35">
      <c r="A1813" s="162" t="str">
        <f t="shared" si="44"/>
        <v/>
      </c>
    </row>
    <row r="1814" spans="1:1" x14ac:dyDescent="0.35">
      <c r="A1814" s="162" t="str">
        <f t="shared" si="44"/>
        <v/>
      </c>
    </row>
    <row r="1815" spans="1:1" x14ac:dyDescent="0.35">
      <c r="A1815" s="162" t="str">
        <f t="shared" si="44"/>
        <v/>
      </c>
    </row>
    <row r="1816" spans="1:1" x14ac:dyDescent="0.35">
      <c r="A1816" s="162" t="str">
        <f t="shared" si="44"/>
        <v/>
      </c>
    </row>
    <row r="1817" spans="1:1" x14ac:dyDescent="0.35">
      <c r="A1817" s="162" t="str">
        <f t="shared" si="44"/>
        <v/>
      </c>
    </row>
    <row r="1818" spans="1:1" x14ac:dyDescent="0.35">
      <c r="A1818" s="162" t="str">
        <f t="shared" si="44"/>
        <v/>
      </c>
    </row>
    <row r="1819" spans="1:1" x14ac:dyDescent="0.35">
      <c r="A1819" s="162" t="str">
        <f t="shared" si="44"/>
        <v/>
      </c>
    </row>
    <row r="1820" spans="1:1" x14ac:dyDescent="0.35">
      <c r="A1820" s="162" t="str">
        <f t="shared" si="44"/>
        <v/>
      </c>
    </row>
    <row r="1821" spans="1:1" x14ac:dyDescent="0.35">
      <c r="A1821" s="162" t="str">
        <f t="shared" si="44"/>
        <v/>
      </c>
    </row>
    <row r="1822" spans="1:1" x14ac:dyDescent="0.35">
      <c r="A1822" s="162" t="str">
        <f t="shared" si="44"/>
        <v/>
      </c>
    </row>
    <row r="1823" spans="1:1" x14ac:dyDescent="0.35">
      <c r="A1823" s="162" t="str">
        <f t="shared" si="44"/>
        <v/>
      </c>
    </row>
    <row r="1824" spans="1:1" x14ac:dyDescent="0.35">
      <c r="A1824" s="162" t="str">
        <f t="shared" si="44"/>
        <v/>
      </c>
    </row>
    <row r="1825" spans="1:1" x14ac:dyDescent="0.35">
      <c r="A1825" s="162" t="str">
        <f t="shared" si="44"/>
        <v/>
      </c>
    </row>
    <row r="1826" spans="1:1" x14ac:dyDescent="0.35">
      <c r="A1826" s="162" t="str">
        <f t="shared" si="44"/>
        <v/>
      </c>
    </row>
    <row r="1827" spans="1:1" x14ac:dyDescent="0.35">
      <c r="A1827" s="162" t="str">
        <f t="shared" si="44"/>
        <v/>
      </c>
    </row>
    <row r="1828" spans="1:1" x14ac:dyDescent="0.35">
      <c r="A1828" s="162" t="str">
        <f t="shared" si="44"/>
        <v/>
      </c>
    </row>
    <row r="1829" spans="1:1" x14ac:dyDescent="0.35">
      <c r="A1829" s="162" t="str">
        <f t="shared" si="44"/>
        <v/>
      </c>
    </row>
    <row r="1830" spans="1:1" x14ac:dyDescent="0.35">
      <c r="A1830" s="162" t="str">
        <f t="shared" si="44"/>
        <v/>
      </c>
    </row>
    <row r="1831" spans="1:1" x14ac:dyDescent="0.35">
      <c r="A1831" s="162" t="str">
        <f t="shared" si="44"/>
        <v/>
      </c>
    </row>
    <row r="1832" spans="1:1" x14ac:dyDescent="0.35">
      <c r="A1832" s="162" t="str">
        <f t="shared" si="44"/>
        <v/>
      </c>
    </row>
    <row r="1833" spans="1:1" x14ac:dyDescent="0.35">
      <c r="A1833" s="162" t="str">
        <f t="shared" si="44"/>
        <v/>
      </c>
    </row>
    <row r="1834" spans="1:1" x14ac:dyDescent="0.35">
      <c r="A1834" s="162" t="str">
        <f t="shared" si="44"/>
        <v/>
      </c>
    </row>
    <row r="1835" spans="1:1" x14ac:dyDescent="0.35">
      <c r="A1835" s="162" t="str">
        <f t="shared" si="44"/>
        <v/>
      </c>
    </row>
    <row r="1836" spans="1:1" x14ac:dyDescent="0.35">
      <c r="A1836" s="162" t="str">
        <f t="shared" si="44"/>
        <v/>
      </c>
    </row>
    <row r="1837" spans="1:1" x14ac:dyDescent="0.35">
      <c r="A1837" s="162" t="str">
        <f t="shared" si="44"/>
        <v/>
      </c>
    </row>
    <row r="1838" spans="1:1" x14ac:dyDescent="0.35">
      <c r="A1838" s="162" t="str">
        <f t="shared" si="44"/>
        <v/>
      </c>
    </row>
    <row r="1839" spans="1:1" x14ac:dyDescent="0.35">
      <c r="A1839" s="162" t="str">
        <f t="shared" si="44"/>
        <v/>
      </c>
    </row>
    <row r="1840" spans="1:1" x14ac:dyDescent="0.35">
      <c r="A1840" s="162" t="str">
        <f t="shared" si="44"/>
        <v/>
      </c>
    </row>
    <row r="1841" spans="1:1" x14ac:dyDescent="0.35">
      <c r="A1841" s="162" t="str">
        <f t="shared" si="44"/>
        <v/>
      </c>
    </row>
    <row r="1842" spans="1:1" x14ac:dyDescent="0.35">
      <c r="A1842" s="162" t="str">
        <f t="shared" si="44"/>
        <v/>
      </c>
    </row>
    <row r="1843" spans="1:1" x14ac:dyDescent="0.35">
      <c r="A1843" s="162" t="str">
        <f t="shared" si="44"/>
        <v/>
      </c>
    </row>
    <row r="1844" spans="1:1" x14ac:dyDescent="0.35">
      <c r="A1844" s="162" t="str">
        <f t="shared" si="44"/>
        <v/>
      </c>
    </row>
    <row r="1845" spans="1:1" x14ac:dyDescent="0.35">
      <c r="A1845" s="162" t="str">
        <f t="shared" si="44"/>
        <v/>
      </c>
    </row>
    <row r="1846" spans="1:1" x14ac:dyDescent="0.35">
      <c r="A1846" s="162" t="str">
        <f t="shared" si="44"/>
        <v/>
      </c>
    </row>
    <row r="1847" spans="1:1" x14ac:dyDescent="0.35">
      <c r="A1847" s="162" t="str">
        <f t="shared" si="44"/>
        <v/>
      </c>
    </row>
    <row r="1848" spans="1:1" x14ac:dyDescent="0.35">
      <c r="A1848" s="162" t="str">
        <f t="shared" si="44"/>
        <v/>
      </c>
    </row>
    <row r="1849" spans="1:1" x14ac:dyDescent="0.35">
      <c r="A1849" s="162" t="str">
        <f t="shared" si="44"/>
        <v/>
      </c>
    </row>
    <row r="1850" spans="1:1" x14ac:dyDescent="0.35">
      <c r="A1850" s="162" t="str">
        <f t="shared" si="44"/>
        <v/>
      </c>
    </row>
    <row r="1851" spans="1:1" x14ac:dyDescent="0.35">
      <c r="A1851" s="162" t="str">
        <f t="shared" si="44"/>
        <v/>
      </c>
    </row>
    <row r="1852" spans="1:1" x14ac:dyDescent="0.35">
      <c r="A1852" s="162" t="str">
        <f t="shared" si="44"/>
        <v/>
      </c>
    </row>
    <row r="1853" spans="1:1" x14ac:dyDescent="0.35">
      <c r="A1853" s="162" t="str">
        <f t="shared" si="44"/>
        <v/>
      </c>
    </row>
    <row r="1854" spans="1:1" x14ac:dyDescent="0.35">
      <c r="A1854" s="162" t="str">
        <f t="shared" si="44"/>
        <v/>
      </c>
    </row>
    <row r="1855" spans="1:1" x14ac:dyDescent="0.35">
      <c r="A1855" s="162" t="str">
        <f t="shared" si="44"/>
        <v/>
      </c>
    </row>
    <row r="1856" spans="1:1" x14ac:dyDescent="0.35">
      <c r="A1856" s="162" t="str">
        <f t="shared" si="44"/>
        <v/>
      </c>
    </row>
    <row r="1857" spans="1:1" x14ac:dyDescent="0.35">
      <c r="A1857" s="162" t="str">
        <f t="shared" si="44"/>
        <v/>
      </c>
    </row>
    <row r="1858" spans="1:1" x14ac:dyDescent="0.35">
      <c r="A1858" s="162" t="str">
        <f t="shared" si="44"/>
        <v/>
      </c>
    </row>
    <row r="1859" spans="1:1" x14ac:dyDescent="0.35">
      <c r="A1859" s="162" t="str">
        <f t="shared" si="44"/>
        <v/>
      </c>
    </row>
    <row r="1860" spans="1:1" x14ac:dyDescent="0.35">
      <c r="A1860" s="162" t="str">
        <f t="shared" si="44"/>
        <v/>
      </c>
    </row>
    <row r="1861" spans="1:1" x14ac:dyDescent="0.35">
      <c r="A1861" s="162" t="str">
        <f t="shared" si="44"/>
        <v/>
      </c>
    </row>
    <row r="1862" spans="1:1" x14ac:dyDescent="0.35">
      <c r="A1862" s="162" t="str">
        <f t="shared" si="44"/>
        <v/>
      </c>
    </row>
    <row r="1863" spans="1:1" x14ac:dyDescent="0.35">
      <c r="A1863" s="162" t="str">
        <f t="shared" ref="A1863:A1926" si="45">IF(G1863="","",IF(B1863="",A1862,B1863))</f>
        <v/>
      </c>
    </row>
    <row r="1864" spans="1:1" x14ac:dyDescent="0.35">
      <c r="A1864" s="162" t="str">
        <f t="shared" si="45"/>
        <v/>
      </c>
    </row>
    <row r="1865" spans="1:1" x14ac:dyDescent="0.35">
      <c r="A1865" s="162" t="str">
        <f t="shared" si="45"/>
        <v/>
      </c>
    </row>
    <row r="1866" spans="1:1" x14ac:dyDescent="0.35">
      <c r="A1866" s="162" t="str">
        <f t="shared" si="45"/>
        <v/>
      </c>
    </row>
    <row r="1867" spans="1:1" x14ac:dyDescent="0.35">
      <c r="A1867" s="162" t="str">
        <f t="shared" si="45"/>
        <v/>
      </c>
    </row>
    <row r="1868" spans="1:1" x14ac:dyDescent="0.35">
      <c r="A1868" s="162" t="str">
        <f t="shared" si="45"/>
        <v/>
      </c>
    </row>
    <row r="1869" spans="1:1" x14ac:dyDescent="0.35">
      <c r="A1869" s="162" t="str">
        <f t="shared" si="45"/>
        <v/>
      </c>
    </row>
    <row r="1870" spans="1:1" x14ac:dyDescent="0.35">
      <c r="A1870" s="162" t="str">
        <f t="shared" si="45"/>
        <v/>
      </c>
    </row>
    <row r="1871" spans="1:1" x14ac:dyDescent="0.35">
      <c r="A1871" s="162" t="str">
        <f t="shared" si="45"/>
        <v/>
      </c>
    </row>
    <row r="1872" spans="1:1" x14ac:dyDescent="0.35">
      <c r="A1872" s="162" t="str">
        <f t="shared" si="45"/>
        <v/>
      </c>
    </row>
    <row r="1873" spans="1:1" x14ac:dyDescent="0.35">
      <c r="A1873" s="162" t="str">
        <f t="shared" si="45"/>
        <v/>
      </c>
    </row>
    <row r="1874" spans="1:1" x14ac:dyDescent="0.35">
      <c r="A1874" s="162" t="str">
        <f t="shared" si="45"/>
        <v/>
      </c>
    </row>
    <row r="1875" spans="1:1" x14ac:dyDescent="0.35">
      <c r="A1875" s="162" t="str">
        <f t="shared" si="45"/>
        <v/>
      </c>
    </row>
    <row r="1876" spans="1:1" x14ac:dyDescent="0.35">
      <c r="A1876" s="162" t="str">
        <f t="shared" si="45"/>
        <v/>
      </c>
    </row>
    <row r="1877" spans="1:1" x14ac:dyDescent="0.35">
      <c r="A1877" s="162" t="str">
        <f t="shared" si="45"/>
        <v/>
      </c>
    </row>
    <row r="1878" spans="1:1" x14ac:dyDescent="0.35">
      <c r="A1878" s="162" t="str">
        <f t="shared" si="45"/>
        <v/>
      </c>
    </row>
    <row r="1879" spans="1:1" x14ac:dyDescent="0.35">
      <c r="A1879" s="162" t="str">
        <f t="shared" si="45"/>
        <v/>
      </c>
    </row>
    <row r="1880" spans="1:1" x14ac:dyDescent="0.35">
      <c r="A1880" s="162" t="str">
        <f t="shared" si="45"/>
        <v/>
      </c>
    </row>
    <row r="1881" spans="1:1" x14ac:dyDescent="0.35">
      <c r="A1881" s="162" t="str">
        <f t="shared" si="45"/>
        <v/>
      </c>
    </row>
    <row r="1882" spans="1:1" x14ac:dyDescent="0.35">
      <c r="A1882" s="162" t="str">
        <f t="shared" si="45"/>
        <v/>
      </c>
    </row>
    <row r="1883" spans="1:1" x14ac:dyDescent="0.35">
      <c r="A1883" s="162" t="str">
        <f t="shared" si="45"/>
        <v/>
      </c>
    </row>
    <row r="1884" spans="1:1" x14ac:dyDescent="0.35">
      <c r="A1884" s="162" t="str">
        <f t="shared" si="45"/>
        <v/>
      </c>
    </row>
    <row r="1885" spans="1:1" x14ac:dyDescent="0.35">
      <c r="A1885" s="162" t="str">
        <f t="shared" si="45"/>
        <v/>
      </c>
    </row>
    <row r="1886" spans="1:1" x14ac:dyDescent="0.35">
      <c r="A1886" s="162" t="str">
        <f t="shared" si="45"/>
        <v/>
      </c>
    </row>
    <row r="1887" spans="1:1" x14ac:dyDescent="0.35">
      <c r="A1887" s="162" t="str">
        <f t="shared" si="45"/>
        <v/>
      </c>
    </row>
    <row r="1888" spans="1:1" x14ac:dyDescent="0.35">
      <c r="A1888" s="162" t="str">
        <f t="shared" si="45"/>
        <v/>
      </c>
    </row>
    <row r="1889" spans="1:1" x14ac:dyDescent="0.35">
      <c r="A1889" s="162" t="str">
        <f t="shared" si="45"/>
        <v/>
      </c>
    </row>
    <row r="1890" spans="1:1" x14ac:dyDescent="0.35">
      <c r="A1890" s="162" t="str">
        <f t="shared" si="45"/>
        <v/>
      </c>
    </row>
    <row r="1891" spans="1:1" x14ac:dyDescent="0.35">
      <c r="A1891" s="162" t="str">
        <f t="shared" si="45"/>
        <v/>
      </c>
    </row>
    <row r="1892" spans="1:1" x14ac:dyDescent="0.35">
      <c r="A1892" s="162" t="str">
        <f t="shared" si="45"/>
        <v/>
      </c>
    </row>
    <row r="1893" spans="1:1" x14ac:dyDescent="0.35">
      <c r="A1893" s="162" t="str">
        <f t="shared" si="45"/>
        <v/>
      </c>
    </row>
    <row r="1894" spans="1:1" x14ac:dyDescent="0.35">
      <c r="A1894" s="162" t="str">
        <f t="shared" si="45"/>
        <v/>
      </c>
    </row>
    <row r="1895" spans="1:1" x14ac:dyDescent="0.35">
      <c r="A1895" s="162" t="str">
        <f t="shared" si="45"/>
        <v/>
      </c>
    </row>
    <row r="1896" spans="1:1" x14ac:dyDescent="0.35">
      <c r="A1896" s="162" t="str">
        <f t="shared" si="45"/>
        <v/>
      </c>
    </row>
    <row r="1897" spans="1:1" x14ac:dyDescent="0.35">
      <c r="A1897" s="162" t="str">
        <f t="shared" si="45"/>
        <v/>
      </c>
    </row>
    <row r="1898" spans="1:1" x14ac:dyDescent="0.35">
      <c r="A1898" s="162" t="str">
        <f t="shared" si="45"/>
        <v/>
      </c>
    </row>
    <row r="1899" spans="1:1" x14ac:dyDescent="0.35">
      <c r="A1899" s="162" t="str">
        <f t="shared" si="45"/>
        <v/>
      </c>
    </row>
    <row r="1900" spans="1:1" x14ac:dyDescent="0.35">
      <c r="A1900" s="162" t="str">
        <f t="shared" si="45"/>
        <v/>
      </c>
    </row>
    <row r="1901" spans="1:1" x14ac:dyDescent="0.35">
      <c r="A1901" s="162" t="str">
        <f t="shared" si="45"/>
        <v/>
      </c>
    </row>
    <row r="1902" spans="1:1" x14ac:dyDescent="0.35">
      <c r="A1902" s="162" t="str">
        <f t="shared" si="45"/>
        <v/>
      </c>
    </row>
    <row r="1903" spans="1:1" x14ac:dyDescent="0.35">
      <c r="A1903" s="162" t="str">
        <f t="shared" si="45"/>
        <v/>
      </c>
    </row>
    <row r="1904" spans="1:1" x14ac:dyDescent="0.35">
      <c r="A1904" s="162" t="str">
        <f t="shared" si="45"/>
        <v/>
      </c>
    </row>
    <row r="1905" spans="1:1" x14ac:dyDescent="0.35">
      <c r="A1905" s="162" t="str">
        <f t="shared" si="45"/>
        <v/>
      </c>
    </row>
    <row r="1906" spans="1:1" x14ac:dyDescent="0.35">
      <c r="A1906" s="162" t="str">
        <f t="shared" si="45"/>
        <v/>
      </c>
    </row>
    <row r="1907" spans="1:1" x14ac:dyDescent="0.35">
      <c r="A1907" s="162" t="str">
        <f t="shared" si="45"/>
        <v/>
      </c>
    </row>
    <row r="1908" spans="1:1" x14ac:dyDescent="0.35">
      <c r="A1908" s="162" t="str">
        <f t="shared" si="45"/>
        <v/>
      </c>
    </row>
    <row r="1909" spans="1:1" x14ac:dyDescent="0.35">
      <c r="A1909" s="162" t="str">
        <f t="shared" si="45"/>
        <v/>
      </c>
    </row>
    <row r="1910" spans="1:1" x14ac:dyDescent="0.35">
      <c r="A1910" s="162" t="str">
        <f t="shared" si="45"/>
        <v/>
      </c>
    </row>
    <row r="1911" spans="1:1" x14ac:dyDescent="0.35">
      <c r="A1911" s="162" t="str">
        <f t="shared" si="45"/>
        <v/>
      </c>
    </row>
    <row r="1912" spans="1:1" x14ac:dyDescent="0.35">
      <c r="A1912" s="162" t="str">
        <f t="shared" si="45"/>
        <v/>
      </c>
    </row>
    <row r="1913" spans="1:1" x14ac:dyDescent="0.35">
      <c r="A1913" s="162" t="str">
        <f t="shared" si="45"/>
        <v/>
      </c>
    </row>
    <row r="1914" spans="1:1" x14ac:dyDescent="0.35">
      <c r="A1914" s="162" t="str">
        <f t="shared" si="45"/>
        <v/>
      </c>
    </row>
    <row r="1915" spans="1:1" x14ac:dyDescent="0.35">
      <c r="A1915" s="162" t="str">
        <f t="shared" si="45"/>
        <v/>
      </c>
    </row>
    <row r="1916" spans="1:1" x14ac:dyDescent="0.35">
      <c r="A1916" s="162" t="str">
        <f t="shared" si="45"/>
        <v/>
      </c>
    </row>
    <row r="1917" spans="1:1" x14ac:dyDescent="0.35">
      <c r="A1917" s="162" t="str">
        <f t="shared" si="45"/>
        <v/>
      </c>
    </row>
    <row r="1918" spans="1:1" x14ac:dyDescent="0.35">
      <c r="A1918" s="162" t="str">
        <f t="shared" si="45"/>
        <v/>
      </c>
    </row>
    <row r="1919" spans="1:1" x14ac:dyDescent="0.35">
      <c r="A1919" s="162" t="str">
        <f t="shared" si="45"/>
        <v/>
      </c>
    </row>
    <row r="1920" spans="1:1" x14ac:dyDescent="0.35">
      <c r="A1920" s="162" t="str">
        <f t="shared" si="45"/>
        <v/>
      </c>
    </row>
    <row r="1921" spans="1:1" x14ac:dyDescent="0.35">
      <c r="A1921" s="162" t="str">
        <f t="shared" si="45"/>
        <v/>
      </c>
    </row>
    <row r="1922" spans="1:1" x14ac:dyDescent="0.35">
      <c r="A1922" s="162" t="str">
        <f t="shared" si="45"/>
        <v/>
      </c>
    </row>
    <row r="1923" spans="1:1" x14ac:dyDescent="0.35">
      <c r="A1923" s="162" t="str">
        <f t="shared" si="45"/>
        <v/>
      </c>
    </row>
    <row r="1924" spans="1:1" x14ac:dyDescent="0.35">
      <c r="A1924" s="162" t="str">
        <f t="shared" si="45"/>
        <v/>
      </c>
    </row>
    <row r="1925" spans="1:1" x14ac:dyDescent="0.35">
      <c r="A1925" s="162" t="str">
        <f t="shared" si="45"/>
        <v/>
      </c>
    </row>
    <row r="1926" spans="1:1" x14ac:dyDescent="0.35">
      <c r="A1926" s="162" t="str">
        <f t="shared" si="45"/>
        <v/>
      </c>
    </row>
    <row r="1927" spans="1:1" x14ac:dyDescent="0.35">
      <c r="A1927" s="162" t="str">
        <f t="shared" ref="A1927:A1990" si="46">IF(G1927="","",IF(B1927="",A1926,B1927))</f>
        <v/>
      </c>
    </row>
    <row r="1928" spans="1:1" x14ac:dyDescent="0.35">
      <c r="A1928" s="162" t="str">
        <f t="shared" si="46"/>
        <v/>
      </c>
    </row>
    <row r="1929" spans="1:1" x14ac:dyDescent="0.35">
      <c r="A1929" s="162" t="str">
        <f t="shared" si="46"/>
        <v/>
      </c>
    </row>
    <row r="1930" spans="1:1" x14ac:dyDescent="0.35">
      <c r="A1930" s="162" t="str">
        <f t="shared" si="46"/>
        <v/>
      </c>
    </row>
    <row r="1931" spans="1:1" x14ac:dyDescent="0.35">
      <c r="A1931" s="162" t="str">
        <f t="shared" si="46"/>
        <v/>
      </c>
    </row>
    <row r="1932" spans="1:1" x14ac:dyDescent="0.35">
      <c r="A1932" s="162" t="str">
        <f t="shared" si="46"/>
        <v/>
      </c>
    </row>
    <row r="1933" spans="1:1" x14ac:dyDescent="0.35">
      <c r="A1933" s="162" t="str">
        <f t="shared" si="46"/>
        <v/>
      </c>
    </row>
    <row r="1934" spans="1:1" x14ac:dyDescent="0.35">
      <c r="A1934" s="162" t="str">
        <f t="shared" si="46"/>
        <v/>
      </c>
    </row>
    <row r="1935" spans="1:1" x14ac:dyDescent="0.35">
      <c r="A1935" s="162" t="str">
        <f t="shared" si="46"/>
        <v/>
      </c>
    </row>
    <row r="1936" spans="1:1" x14ac:dyDescent="0.35">
      <c r="A1936" s="162" t="str">
        <f t="shared" si="46"/>
        <v/>
      </c>
    </row>
    <row r="1937" spans="1:1" x14ac:dyDescent="0.35">
      <c r="A1937" s="162" t="str">
        <f t="shared" si="46"/>
        <v/>
      </c>
    </row>
    <row r="1938" spans="1:1" x14ac:dyDescent="0.35">
      <c r="A1938" s="162" t="str">
        <f t="shared" si="46"/>
        <v/>
      </c>
    </row>
    <row r="1939" spans="1:1" x14ac:dyDescent="0.35">
      <c r="A1939" s="162" t="str">
        <f t="shared" si="46"/>
        <v/>
      </c>
    </row>
    <row r="1940" spans="1:1" x14ac:dyDescent="0.35">
      <c r="A1940" s="162" t="str">
        <f t="shared" si="46"/>
        <v/>
      </c>
    </row>
    <row r="1941" spans="1:1" x14ac:dyDescent="0.35">
      <c r="A1941" s="162" t="str">
        <f t="shared" si="46"/>
        <v/>
      </c>
    </row>
    <row r="1942" spans="1:1" x14ac:dyDescent="0.35">
      <c r="A1942" s="162" t="str">
        <f t="shared" si="46"/>
        <v/>
      </c>
    </row>
    <row r="1943" spans="1:1" x14ac:dyDescent="0.35">
      <c r="A1943" s="162" t="str">
        <f t="shared" si="46"/>
        <v/>
      </c>
    </row>
    <row r="1944" spans="1:1" x14ac:dyDescent="0.35">
      <c r="A1944" s="162" t="str">
        <f t="shared" si="46"/>
        <v/>
      </c>
    </row>
    <row r="1945" spans="1:1" x14ac:dyDescent="0.35">
      <c r="A1945" s="162" t="str">
        <f t="shared" si="46"/>
        <v/>
      </c>
    </row>
    <row r="1946" spans="1:1" x14ac:dyDescent="0.35">
      <c r="A1946" s="162" t="str">
        <f t="shared" si="46"/>
        <v/>
      </c>
    </row>
    <row r="1947" spans="1:1" x14ac:dyDescent="0.35">
      <c r="A1947" s="162" t="str">
        <f t="shared" si="46"/>
        <v/>
      </c>
    </row>
    <row r="1948" spans="1:1" x14ac:dyDescent="0.35">
      <c r="A1948" s="162" t="str">
        <f t="shared" si="46"/>
        <v/>
      </c>
    </row>
    <row r="1949" spans="1:1" x14ac:dyDescent="0.35">
      <c r="A1949" s="162" t="str">
        <f t="shared" si="46"/>
        <v/>
      </c>
    </row>
    <row r="1950" spans="1:1" x14ac:dyDescent="0.35">
      <c r="A1950" s="162" t="str">
        <f t="shared" si="46"/>
        <v/>
      </c>
    </row>
    <row r="1951" spans="1:1" x14ac:dyDescent="0.35">
      <c r="A1951" s="162" t="str">
        <f t="shared" si="46"/>
        <v/>
      </c>
    </row>
    <row r="1952" spans="1:1" x14ac:dyDescent="0.35">
      <c r="A1952" s="162" t="str">
        <f t="shared" si="46"/>
        <v/>
      </c>
    </row>
    <row r="1953" spans="1:1" x14ac:dyDescent="0.35">
      <c r="A1953" s="162" t="str">
        <f t="shared" si="46"/>
        <v/>
      </c>
    </row>
    <row r="1954" spans="1:1" x14ac:dyDescent="0.35">
      <c r="A1954" s="162" t="str">
        <f t="shared" si="46"/>
        <v/>
      </c>
    </row>
    <row r="1955" spans="1:1" x14ac:dyDescent="0.35">
      <c r="A1955" s="162" t="str">
        <f t="shared" si="46"/>
        <v/>
      </c>
    </row>
    <row r="1956" spans="1:1" x14ac:dyDescent="0.35">
      <c r="A1956" s="162" t="str">
        <f t="shared" si="46"/>
        <v/>
      </c>
    </row>
    <row r="1957" spans="1:1" x14ac:dyDescent="0.35">
      <c r="A1957" s="162" t="str">
        <f t="shared" si="46"/>
        <v/>
      </c>
    </row>
    <row r="1958" spans="1:1" x14ac:dyDescent="0.35">
      <c r="A1958" s="162" t="str">
        <f t="shared" si="46"/>
        <v/>
      </c>
    </row>
    <row r="1959" spans="1:1" x14ac:dyDescent="0.35">
      <c r="A1959" s="162" t="str">
        <f t="shared" si="46"/>
        <v/>
      </c>
    </row>
    <row r="1960" spans="1:1" x14ac:dyDescent="0.35">
      <c r="A1960" s="162" t="str">
        <f t="shared" si="46"/>
        <v/>
      </c>
    </row>
    <row r="1961" spans="1:1" x14ac:dyDescent="0.35">
      <c r="A1961" s="162" t="str">
        <f t="shared" si="46"/>
        <v/>
      </c>
    </row>
    <row r="1962" spans="1:1" x14ac:dyDescent="0.35">
      <c r="A1962" s="162" t="str">
        <f t="shared" si="46"/>
        <v/>
      </c>
    </row>
    <row r="1963" spans="1:1" x14ac:dyDescent="0.35">
      <c r="A1963" s="162" t="str">
        <f t="shared" si="46"/>
        <v/>
      </c>
    </row>
    <row r="1964" spans="1:1" x14ac:dyDescent="0.35">
      <c r="A1964" s="162" t="str">
        <f t="shared" si="46"/>
        <v/>
      </c>
    </row>
    <row r="1965" spans="1:1" x14ac:dyDescent="0.35">
      <c r="A1965" s="162" t="str">
        <f t="shared" si="46"/>
        <v/>
      </c>
    </row>
    <row r="1966" spans="1:1" x14ac:dyDescent="0.35">
      <c r="A1966" s="162" t="str">
        <f t="shared" si="46"/>
        <v/>
      </c>
    </row>
    <row r="1967" spans="1:1" x14ac:dyDescent="0.35">
      <c r="A1967" s="162" t="str">
        <f t="shared" si="46"/>
        <v/>
      </c>
    </row>
    <row r="1968" spans="1:1" x14ac:dyDescent="0.35">
      <c r="A1968" s="162" t="str">
        <f t="shared" si="46"/>
        <v/>
      </c>
    </row>
    <row r="1969" spans="1:1" x14ac:dyDescent="0.35">
      <c r="A1969" s="162" t="str">
        <f t="shared" si="46"/>
        <v/>
      </c>
    </row>
    <row r="1970" spans="1:1" x14ac:dyDescent="0.35">
      <c r="A1970" s="162" t="str">
        <f t="shared" si="46"/>
        <v/>
      </c>
    </row>
    <row r="1971" spans="1:1" x14ac:dyDescent="0.35">
      <c r="A1971" s="162" t="str">
        <f t="shared" si="46"/>
        <v/>
      </c>
    </row>
    <row r="1972" spans="1:1" x14ac:dyDescent="0.35">
      <c r="A1972" s="162" t="str">
        <f t="shared" si="46"/>
        <v/>
      </c>
    </row>
    <row r="1973" spans="1:1" x14ac:dyDescent="0.35">
      <c r="A1973" s="162" t="str">
        <f t="shared" si="46"/>
        <v/>
      </c>
    </row>
    <row r="1974" spans="1:1" x14ac:dyDescent="0.35">
      <c r="A1974" s="162" t="str">
        <f t="shared" si="46"/>
        <v/>
      </c>
    </row>
    <row r="1975" spans="1:1" x14ac:dyDescent="0.35">
      <c r="A1975" s="162" t="str">
        <f t="shared" si="46"/>
        <v/>
      </c>
    </row>
    <row r="1976" spans="1:1" x14ac:dyDescent="0.35">
      <c r="A1976" s="162" t="str">
        <f t="shared" si="46"/>
        <v/>
      </c>
    </row>
    <row r="1977" spans="1:1" x14ac:dyDescent="0.35">
      <c r="A1977" s="162" t="str">
        <f t="shared" si="46"/>
        <v/>
      </c>
    </row>
    <row r="1978" spans="1:1" x14ac:dyDescent="0.35">
      <c r="A1978" s="162" t="str">
        <f t="shared" si="46"/>
        <v/>
      </c>
    </row>
    <row r="1979" spans="1:1" x14ac:dyDescent="0.35">
      <c r="A1979" s="162" t="str">
        <f t="shared" si="46"/>
        <v/>
      </c>
    </row>
    <row r="1980" spans="1:1" x14ac:dyDescent="0.35">
      <c r="A1980" s="162" t="str">
        <f t="shared" si="46"/>
        <v/>
      </c>
    </row>
    <row r="1981" spans="1:1" x14ac:dyDescent="0.35">
      <c r="A1981" s="162" t="str">
        <f t="shared" si="46"/>
        <v/>
      </c>
    </row>
    <row r="1982" spans="1:1" x14ac:dyDescent="0.35">
      <c r="A1982" s="162" t="str">
        <f t="shared" si="46"/>
        <v/>
      </c>
    </row>
    <row r="1983" spans="1:1" x14ac:dyDescent="0.35">
      <c r="A1983" s="162" t="str">
        <f t="shared" si="46"/>
        <v/>
      </c>
    </row>
    <row r="1984" spans="1:1" x14ac:dyDescent="0.35">
      <c r="A1984" s="162" t="str">
        <f t="shared" si="46"/>
        <v/>
      </c>
    </row>
    <row r="1985" spans="1:1" x14ac:dyDescent="0.35">
      <c r="A1985" s="162" t="str">
        <f t="shared" si="46"/>
        <v/>
      </c>
    </row>
    <row r="1986" spans="1:1" x14ac:dyDescent="0.35">
      <c r="A1986" s="162" t="str">
        <f t="shared" si="46"/>
        <v/>
      </c>
    </row>
    <row r="1987" spans="1:1" x14ac:dyDescent="0.35">
      <c r="A1987" s="162" t="str">
        <f t="shared" si="46"/>
        <v/>
      </c>
    </row>
    <row r="1988" spans="1:1" x14ac:dyDescent="0.35">
      <c r="A1988" s="162" t="str">
        <f t="shared" si="46"/>
        <v/>
      </c>
    </row>
    <row r="1989" spans="1:1" x14ac:dyDescent="0.35">
      <c r="A1989" s="162" t="str">
        <f t="shared" si="46"/>
        <v/>
      </c>
    </row>
    <row r="1990" spans="1:1" x14ac:dyDescent="0.35">
      <c r="A1990" s="162" t="str">
        <f t="shared" si="46"/>
        <v/>
      </c>
    </row>
    <row r="1991" spans="1:1" x14ac:dyDescent="0.35">
      <c r="A1991" s="162" t="str">
        <f t="shared" ref="A1991:A2004" si="47">IF(G1991="","",IF(B1991="",A1990,B1991))</f>
        <v/>
      </c>
    </row>
    <row r="1992" spans="1:1" x14ac:dyDescent="0.35">
      <c r="A1992" s="162" t="str">
        <f t="shared" si="47"/>
        <v/>
      </c>
    </row>
    <row r="1993" spans="1:1" x14ac:dyDescent="0.35">
      <c r="A1993" s="162" t="str">
        <f t="shared" si="47"/>
        <v/>
      </c>
    </row>
    <row r="1994" spans="1:1" x14ac:dyDescent="0.35">
      <c r="A1994" s="162" t="str">
        <f t="shared" si="47"/>
        <v/>
      </c>
    </row>
    <row r="1995" spans="1:1" x14ac:dyDescent="0.35">
      <c r="A1995" s="162" t="str">
        <f t="shared" si="47"/>
        <v/>
      </c>
    </row>
    <row r="1996" spans="1:1" x14ac:dyDescent="0.35">
      <c r="A1996" s="162" t="str">
        <f t="shared" si="47"/>
        <v/>
      </c>
    </row>
    <row r="1997" spans="1:1" x14ac:dyDescent="0.35">
      <c r="A1997" s="162" t="str">
        <f t="shared" si="47"/>
        <v/>
      </c>
    </row>
    <row r="1998" spans="1:1" x14ac:dyDescent="0.35">
      <c r="A1998" s="162" t="str">
        <f t="shared" si="47"/>
        <v/>
      </c>
    </row>
    <row r="1999" spans="1:1" x14ac:dyDescent="0.35">
      <c r="A1999" s="162" t="str">
        <f t="shared" si="47"/>
        <v/>
      </c>
    </row>
    <row r="2000" spans="1:1" x14ac:dyDescent="0.35">
      <c r="A2000" s="162" t="str">
        <f t="shared" si="47"/>
        <v/>
      </c>
    </row>
    <row r="2001" spans="1:1" x14ac:dyDescent="0.35">
      <c r="A2001" s="162" t="str">
        <f t="shared" si="47"/>
        <v/>
      </c>
    </row>
    <row r="2002" spans="1:1" x14ac:dyDescent="0.35">
      <c r="A2002" s="162" t="str">
        <f t="shared" si="47"/>
        <v/>
      </c>
    </row>
    <row r="2003" spans="1:1" x14ac:dyDescent="0.35">
      <c r="A2003" s="162" t="str">
        <f t="shared" si="47"/>
        <v/>
      </c>
    </row>
    <row r="2004" spans="1:1" x14ac:dyDescent="0.35">
      <c r="A2004" s="162" t="str">
        <f t="shared" si="47"/>
        <v/>
      </c>
    </row>
  </sheetData>
  <sortState xmlns:xlrd2="http://schemas.microsoft.com/office/spreadsheetml/2017/richdata2" ref="D6:M6">
    <sortCondition ref="D6:D29"/>
  </sortState>
  <mergeCells count="2">
    <mergeCell ref="D4:M4"/>
    <mergeCell ref="D77:M7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71225D-74D3-498D-84A6-7F3376DC9AF4}">
  <sheetPr>
    <tabColor rgb="FFFFFF00"/>
  </sheetPr>
  <dimension ref="A1:C70"/>
  <sheetViews>
    <sheetView workbookViewId="0">
      <selection activeCell="B7" sqref="B7"/>
    </sheetView>
  </sheetViews>
  <sheetFormatPr defaultRowHeight="15.5" x14ac:dyDescent="0.35"/>
  <cols>
    <col min="1" max="1" width="27.83203125" bestFit="1" customWidth="1"/>
  </cols>
  <sheetData>
    <row r="1" spans="1:3" x14ac:dyDescent="0.35">
      <c r="A1" s="57" t="s">
        <v>58</v>
      </c>
      <c r="B1" s="58" t="s">
        <v>199</v>
      </c>
      <c r="C1" s="58" t="s">
        <v>200</v>
      </c>
    </row>
    <row r="2" spans="1:3" x14ac:dyDescent="0.35">
      <c r="A2" s="164" t="str" cm="1">
        <f t="array" ref="A2:A25">_xlfn.UNIQUE(_xlfn._xlws.FILTER('DC_VIP_DATA_IMP (OLD)'!B:B,('DC_VIP_DATA_IMP (OLD)'!B:B&lt;&gt;"")*(ISTEXT('DC_VIP_DATA_IMP (OLD)'!B:B))))</f>
        <v>Acura North Scottsdale</v>
      </c>
      <c r="B2" s="163">
        <f>IF(A2="","",SUMIFS('DC_VIP_DATA_IMP (OLD)'!$F:$F,'DC_VIP_DATA_IMP (OLD)'!$E:$E,"*VIP*",'DC_VIP_DATA_IMP (OLD)'!$A:$A,$A2))</f>
        <v>85</v>
      </c>
      <c r="C2" s="163">
        <f>IF(A2="","",SUMIFS('DC_VIP_DATA_IMP (OLD)'!$Y:$Y,'DC_VIP_DATA_IMP (OLD)'!$E:$E,"Total",'DC_VIP_DATA_IMP (OLD)'!$A:$A,$A2))</f>
        <v>4</v>
      </c>
    </row>
    <row r="3" spans="1:3" x14ac:dyDescent="0.35">
      <c r="A3" s="164" t="str">
        <v>Acura of Escondido</v>
      </c>
      <c r="B3" s="163">
        <f>IF(A3="","",SUMIFS('DC_VIP_DATA_IMP (OLD)'!$F:$F,'DC_VIP_DATA_IMP (OLD)'!$E:$E,"*VIP*",'DC_VIP_DATA_IMP (OLD)'!$A:$A,$A3))</f>
        <v>9</v>
      </c>
      <c r="C3" s="163">
        <f>IF(A3="","",SUMIFS('DC_VIP_DATA_IMP (OLD)'!$Y:$Y,'DC_VIP_DATA_IMP (OLD)'!$E:$E,"Total",'DC_VIP_DATA_IMP (OLD)'!$A:$A,$A3))</f>
        <v>1</v>
      </c>
    </row>
    <row r="4" spans="1:3" x14ac:dyDescent="0.35">
      <c r="A4" s="164" t="str">
        <v>Audi Chandler</v>
      </c>
      <c r="B4" s="163">
        <f>IF(A4="","",SUMIFS('DC_VIP_DATA_IMP (OLD)'!$F:$F,'DC_VIP_DATA_IMP (OLD)'!$E:$E,"*VIP*",'DC_VIP_DATA_IMP (OLD)'!$A:$A,$A4))</f>
        <v>73</v>
      </c>
      <c r="C4" s="163">
        <f>IF(A4="","",SUMIFS('DC_VIP_DATA_IMP (OLD)'!$Y:$Y,'DC_VIP_DATA_IMP (OLD)'!$E:$E,"Total",'DC_VIP_DATA_IMP (OLD)'!$A:$A,$A4))</f>
        <v>1</v>
      </c>
    </row>
    <row r="5" spans="1:3" x14ac:dyDescent="0.35">
      <c r="A5" s="164" t="str">
        <v>Audi Escondido</v>
      </c>
      <c r="B5" s="163">
        <f>IF(A5="","",SUMIFS('DC_VIP_DATA_IMP (OLD)'!$F:$F,'DC_VIP_DATA_IMP (OLD)'!$E:$E,"*VIP*",'DC_VIP_DATA_IMP (OLD)'!$A:$A,$A5))</f>
        <v>12</v>
      </c>
      <c r="C5" s="163">
        <f>IF(A5="","",SUMIFS('DC_VIP_DATA_IMP (OLD)'!$Y:$Y,'DC_VIP_DATA_IMP (OLD)'!$E:$E,"Total",'DC_VIP_DATA_IMP (OLD)'!$A:$A,$A5))</f>
        <v>8</v>
      </c>
    </row>
    <row r="6" spans="1:3" x14ac:dyDescent="0.35">
      <c r="A6" s="164" t="str">
        <v>Audi North OC</v>
      </c>
      <c r="B6" s="163">
        <f>IF(A6="","",SUMIFS('DC_VIP_DATA_IMP (OLD)'!$F:$F,'DC_VIP_DATA_IMP (OLD)'!$E:$E,"*VIP*",'DC_VIP_DATA_IMP (OLD)'!$A:$A,$A6))</f>
        <v>18</v>
      </c>
      <c r="C6" s="163">
        <f>IF(A6="","",SUMIFS('DC_VIP_DATA_IMP (OLD)'!$Y:$Y,'DC_VIP_DATA_IMP (OLD)'!$E:$E,"Total",'DC_VIP_DATA_IMP (OLD)'!$A:$A,$A6))</f>
        <v>5</v>
      </c>
    </row>
    <row r="7" spans="1:3" x14ac:dyDescent="0.35">
      <c r="A7" s="164" t="str">
        <v>Audi North Scottsdale</v>
      </c>
      <c r="B7" s="163">
        <f>IF(A7="","",SUMIFS('DC_VIP_DATA_IMP (OLD)'!$F:$F,'DC_VIP_DATA_IMP (OLD)'!$E:$E,"*VIP*",'DC_VIP_DATA_IMP (OLD)'!$A:$A,$A7))</f>
        <v>98</v>
      </c>
      <c r="C7" s="163">
        <f>IF(A7="","",SUMIFS('DC_VIP_DATA_IMP (OLD)'!$Y:$Y,'DC_VIP_DATA_IMP (OLD)'!$E:$E,"Total",'DC_VIP_DATA_IMP (OLD)'!$A:$A,$A7))</f>
        <v>13</v>
      </c>
    </row>
    <row r="8" spans="1:3" x14ac:dyDescent="0.35">
      <c r="A8" s="164" t="str">
        <v>Audi San Jose</v>
      </c>
      <c r="B8" s="163">
        <f>IF(A8="","",SUMIFS('DC_VIP_DATA_IMP (OLD)'!$F:$F,'DC_VIP_DATA_IMP (OLD)'!$E:$E,"*VIP*",'DC_VIP_DATA_IMP (OLD)'!$A:$A,$A8))</f>
        <v>22</v>
      </c>
      <c r="C8" s="163">
        <f>IF(A8="","",SUMIFS('DC_VIP_DATA_IMP (OLD)'!$Y:$Y,'DC_VIP_DATA_IMP (OLD)'!$E:$E,"Total",'DC_VIP_DATA_IMP (OLD)'!$A:$A,$A8))</f>
        <v>7</v>
      </c>
    </row>
    <row r="9" spans="1:3" x14ac:dyDescent="0.35">
      <c r="A9" s="164" t="str">
        <v>Audi South Coast</v>
      </c>
      <c r="B9" s="163">
        <f>IF(A9="","",SUMIFS('DC_VIP_DATA_IMP (OLD)'!$F:$F,'DC_VIP_DATA_IMP (OLD)'!$E:$E,"*VIP*",'DC_VIP_DATA_IMP (OLD)'!$A:$A,$A9))</f>
        <v>42</v>
      </c>
      <c r="C9" s="163">
        <f>IF(A9="","",SUMIFS('DC_VIP_DATA_IMP (OLD)'!$Y:$Y,'DC_VIP_DATA_IMP (OLD)'!$E:$E,"Total",'DC_VIP_DATA_IMP (OLD)'!$A:$A,$A9))</f>
        <v>8</v>
      </c>
    </row>
    <row r="10" spans="1:3" x14ac:dyDescent="0.35">
      <c r="A10" s="164" t="str">
        <v>Capitol Acura</v>
      </c>
      <c r="B10" s="163">
        <f>IF(A10="","",SUMIFS('DC_VIP_DATA_IMP (OLD)'!$F:$F,'DC_VIP_DATA_IMP (OLD)'!$E:$E,"*VIP*",'DC_VIP_DATA_IMP (OLD)'!$A:$A,$A10))</f>
        <v>30</v>
      </c>
      <c r="C10" s="163">
        <f>IF(A10="","",SUMIFS('DC_VIP_DATA_IMP (OLD)'!$Y:$Y,'DC_VIP_DATA_IMP (OLD)'!$E:$E,"Total",'DC_VIP_DATA_IMP (OLD)'!$A:$A,$A10))</f>
        <v>4</v>
      </c>
    </row>
    <row r="11" spans="1:3" x14ac:dyDescent="0.35">
      <c r="A11" s="164" t="str">
        <v>Crevier MINI</v>
      </c>
      <c r="B11" s="163">
        <f>IF(A11="","",SUMIFS('DC_VIP_DATA_IMP (OLD)'!$F:$F,'DC_VIP_DATA_IMP (OLD)'!$E:$E,"*VIP*",'DC_VIP_DATA_IMP (OLD)'!$A:$A,$A11))</f>
        <v>15</v>
      </c>
      <c r="C11" s="163">
        <f>IF(A11="","",SUMIFS('DC_VIP_DATA_IMP (OLD)'!$Y:$Y,'DC_VIP_DATA_IMP (OLD)'!$E:$E,"Total",'DC_VIP_DATA_IMP (OLD)'!$A:$A,$A11))</f>
        <v>4</v>
      </c>
    </row>
    <row r="12" spans="1:3" x14ac:dyDescent="0.35">
      <c r="A12" s="164" t="str">
        <v>Mazda of Escondido</v>
      </c>
      <c r="B12" s="163">
        <f>IF(A12="","",SUMIFS('DC_VIP_DATA_IMP (OLD)'!$F:$F,'DC_VIP_DATA_IMP (OLD)'!$E:$E,"*VIP*",'DC_VIP_DATA_IMP (OLD)'!$A:$A,$A12))</f>
        <v>63</v>
      </c>
      <c r="C12" s="163">
        <f>IF(A12="","",SUMIFS('DC_VIP_DATA_IMP (OLD)'!$Y:$Y,'DC_VIP_DATA_IMP (OLD)'!$E:$E,"Total",'DC_VIP_DATA_IMP (OLD)'!$A:$A,$A12))</f>
        <v>7</v>
      </c>
    </row>
    <row r="13" spans="1:3" x14ac:dyDescent="0.35">
      <c r="A13" s="164" t="str">
        <v>Mercedes-Benz of Chandler</v>
      </c>
      <c r="B13" s="163">
        <f>IF(A13="","",SUMIFS('DC_VIP_DATA_IMP (OLD)'!$F:$F,'DC_VIP_DATA_IMP (OLD)'!$E:$E,"*VIP*",'DC_VIP_DATA_IMP (OLD)'!$A:$A,$A13))</f>
        <v>73</v>
      </c>
      <c r="C13" s="163">
        <f>IF(A13="","",SUMIFS('DC_VIP_DATA_IMP (OLD)'!$Y:$Y,'DC_VIP_DATA_IMP (OLD)'!$E:$E,"Total",'DC_VIP_DATA_IMP (OLD)'!$A:$A,$A13))</f>
        <v>8</v>
      </c>
    </row>
    <row r="14" spans="1:3" x14ac:dyDescent="0.35">
      <c r="A14" s="164" t="str">
        <v>Mercedes-Benz of Greenwich</v>
      </c>
      <c r="B14" s="163">
        <f>IF(A14="","",SUMIFS('DC_VIP_DATA_IMP (OLD)'!$F:$F,'DC_VIP_DATA_IMP (OLD)'!$E:$E,"*VIP*",'DC_VIP_DATA_IMP (OLD)'!$A:$A,$A14))</f>
        <v>8</v>
      </c>
      <c r="C14" s="163">
        <f>IF(A14="","",SUMIFS('DC_VIP_DATA_IMP (OLD)'!$Y:$Y,'DC_VIP_DATA_IMP (OLD)'!$E:$E,"Total",'DC_VIP_DATA_IMP (OLD)'!$A:$A,$A14))</f>
        <v>3</v>
      </c>
    </row>
    <row r="15" spans="1:3" x14ac:dyDescent="0.35">
      <c r="A15" s="164" t="str">
        <v>Mercedes-Benz of North Scottsdale</v>
      </c>
      <c r="B15" s="163">
        <f>IF(A15="","",SUMIFS('DC_VIP_DATA_IMP (OLD)'!$F:$F,'DC_VIP_DATA_IMP (OLD)'!$E:$E,"*VIP*",'DC_VIP_DATA_IMP (OLD)'!$A:$A,$A15))</f>
        <v>266</v>
      </c>
      <c r="C15" s="163">
        <f>IF(A15="","",SUMIFS('DC_VIP_DATA_IMP (OLD)'!$Y:$Y,'DC_VIP_DATA_IMP (OLD)'!$E:$E,"Total",'DC_VIP_DATA_IMP (OLD)'!$A:$A,$A15))</f>
        <v>26</v>
      </c>
    </row>
    <row r="16" spans="1:3" x14ac:dyDescent="0.35">
      <c r="A16" s="164" t="str">
        <v>Mercedes-Benz of San Diego</v>
      </c>
      <c r="B16" s="163">
        <f>IF(A16="","",SUMIFS('DC_VIP_DATA_IMP (OLD)'!$F:$F,'DC_VIP_DATA_IMP (OLD)'!$E:$E,"*VIP*",'DC_VIP_DATA_IMP (OLD)'!$A:$A,$A16))</f>
        <v>744</v>
      </c>
      <c r="C16" s="163">
        <f>IF(A16="","",SUMIFS('DC_VIP_DATA_IMP (OLD)'!$Y:$Y,'DC_VIP_DATA_IMP (OLD)'!$E:$E,"Total",'DC_VIP_DATA_IMP (OLD)'!$A:$A,$A16))</f>
        <v>39</v>
      </c>
    </row>
    <row r="17" spans="1:3" x14ac:dyDescent="0.35">
      <c r="A17" s="164" t="str">
        <v>MINI North Scottsdale</v>
      </c>
      <c r="B17" s="163">
        <f>IF(A17="","",SUMIFS('DC_VIP_DATA_IMP (OLD)'!$F:$F,'DC_VIP_DATA_IMP (OLD)'!$E:$E,"*VIP*",'DC_VIP_DATA_IMP (OLD)'!$A:$A,$A17))</f>
        <v>44</v>
      </c>
      <c r="C17" s="163">
        <f>IF(A17="","",SUMIFS('DC_VIP_DATA_IMP (OLD)'!$Y:$Y,'DC_VIP_DATA_IMP (OLD)'!$E:$E,"Total",'DC_VIP_DATA_IMP (OLD)'!$A:$A,$A17))</f>
        <v>8</v>
      </c>
    </row>
    <row r="18" spans="1:3" x14ac:dyDescent="0.35">
      <c r="A18" s="164" t="str">
        <v>MINI of Austin</v>
      </c>
      <c r="B18" s="163">
        <f>IF(A18="","",SUMIFS('DC_VIP_DATA_IMP (OLD)'!$F:$F,'DC_VIP_DATA_IMP (OLD)'!$E:$E,"*VIP*",'DC_VIP_DATA_IMP (OLD)'!$A:$A,$A18))</f>
        <v>4</v>
      </c>
      <c r="C18" s="163">
        <f>IF(A18="","",SUMIFS('DC_VIP_DATA_IMP (OLD)'!$Y:$Y,'DC_VIP_DATA_IMP (OLD)'!$E:$E,"Total",'DC_VIP_DATA_IMP (OLD)'!$A:$A,$A18))</f>
        <v>0</v>
      </c>
    </row>
    <row r="19" spans="1:3" x14ac:dyDescent="0.35">
      <c r="A19" s="164" t="str">
        <v>MINI of Marin</v>
      </c>
      <c r="B19" s="163">
        <f>IF(A19="","",SUMIFS('DC_VIP_DATA_IMP (OLD)'!$F:$F,'DC_VIP_DATA_IMP (OLD)'!$E:$E,"*VIP*",'DC_VIP_DATA_IMP (OLD)'!$A:$A,$A19))</f>
        <v>10</v>
      </c>
      <c r="C19" s="163">
        <f>IF(A19="","",SUMIFS('DC_VIP_DATA_IMP (OLD)'!$Y:$Y,'DC_VIP_DATA_IMP (OLD)'!$E:$E,"Total",'DC_VIP_DATA_IMP (OLD)'!$A:$A,$A19))</f>
        <v>2</v>
      </c>
    </row>
    <row r="20" spans="1:3" x14ac:dyDescent="0.35">
      <c r="A20" s="164" t="str">
        <v>MINI of Ontario</v>
      </c>
      <c r="B20" s="163">
        <f>IF(A20="","",SUMIFS('DC_VIP_DATA_IMP (OLD)'!$F:$F,'DC_VIP_DATA_IMP (OLD)'!$E:$E,"*VIP*",'DC_VIP_DATA_IMP (OLD)'!$A:$A,$A20))</f>
        <v>19</v>
      </c>
      <c r="C20" s="163">
        <f>IF(A20="","",SUMIFS('DC_VIP_DATA_IMP (OLD)'!$Y:$Y,'DC_VIP_DATA_IMP (OLD)'!$E:$E,"Total",'DC_VIP_DATA_IMP (OLD)'!$A:$A,$A20))</f>
        <v>3</v>
      </c>
    </row>
    <row r="21" spans="1:3" x14ac:dyDescent="0.35">
      <c r="A21" s="164" t="str">
        <v>MINI of San Diego</v>
      </c>
      <c r="B21" s="163">
        <f>IF(A21="","",SUMIFS('DC_VIP_DATA_IMP (OLD)'!$F:$F,'DC_VIP_DATA_IMP (OLD)'!$E:$E,"Total",'DC_VIP_DATA_IMP (OLD)'!$A:$A,$A21)-SUMIFS('DC_VIP_DATA_IMP (OLD)'!$F:$F,'DC_VIP_DATA_IMP (OLD)'!$E:$E,"*FastLane*",'DC_VIP_DATA_IMP (OLD)'!$A:$A,$A21))</f>
        <v>33</v>
      </c>
      <c r="C21" s="163">
        <f>IF(A21="","",SUMIFS('DC_VIP_DATA_IMP (OLD)'!$Y:$Y,'DC_VIP_DATA_IMP (OLD)'!$E:$E,"Total",'DC_VIP_DATA_IMP (OLD)'!$A:$A,$A21))</f>
        <v>4</v>
      </c>
    </row>
    <row r="22" spans="1:3" x14ac:dyDescent="0.35">
      <c r="A22" s="164" t="str">
        <v>MINI of Tempe</v>
      </c>
      <c r="B22" s="163">
        <f>IF(A22="","",SUMIFS('DC_VIP_DATA_IMP (OLD)'!$F:$F,'DC_VIP_DATA_IMP (OLD)'!$E:$E,"Total",'DC_VIP_DATA_IMP (OLD)'!$A:$A,$A22)-SUMIFS('DC_VIP_DATA_IMP (OLD)'!$F:$F,'DC_VIP_DATA_IMP (OLD)'!$E:$E,"*FastLane*",'DC_VIP_DATA_IMP (OLD)'!$A:$A,$A22))</f>
        <v>21</v>
      </c>
      <c r="C22" s="163">
        <f>IF(A22="","",SUMIFS('DC_VIP_DATA_IMP (OLD)'!$Y:$Y,'DC_VIP_DATA_IMP (OLD)'!$E:$E,"Total",'DC_VIP_DATA_IMP (OLD)'!$A:$A,$A22))</f>
        <v>4</v>
      </c>
    </row>
    <row r="23" spans="1:3" x14ac:dyDescent="0.35">
      <c r="A23" t="str">
        <v>Motorwerks MINI</v>
      </c>
      <c r="B23" s="163">
        <f>IF(A23="","",SUMIFS('DC_VIP_DATA_IMP (OLD)'!$F:$F,'DC_VIP_DATA_IMP (OLD)'!$E:$E,"Total",'DC_VIP_DATA_IMP (OLD)'!$A:$A,$A23)-SUMIFS('DC_VIP_DATA_IMP (OLD)'!$F:$F,'DC_VIP_DATA_IMP (OLD)'!$E:$E,"*FastLane*",'DC_VIP_DATA_IMP (OLD)'!$A:$A,$A23))</f>
        <v>16</v>
      </c>
      <c r="C23" s="163">
        <f>IF(A23="","",SUMIFS('DC_VIP_DATA_IMP (OLD)'!$Y:$Y,'DC_VIP_DATA_IMP (OLD)'!$E:$E,"Total",'DC_VIP_DATA_IMP (OLD)'!$A:$A,$A23))</f>
        <v>7</v>
      </c>
    </row>
    <row r="24" spans="1:3" x14ac:dyDescent="0.35">
      <c r="A24" t="str">
        <v>Volkswagen North Scottsdale</v>
      </c>
      <c r="B24" s="163">
        <f>IF(A24="","",SUMIFS('DC_VIP_DATA_IMP (OLD)'!$F:$F,'DC_VIP_DATA_IMP (OLD)'!$E:$E,"Total",'DC_VIP_DATA_IMP (OLD)'!$A:$A,$A24)-SUMIFS('DC_VIP_DATA_IMP (OLD)'!$F:$F,'DC_VIP_DATA_IMP (OLD)'!$E:$E,"*FastLane*",'DC_VIP_DATA_IMP (OLD)'!$A:$A,$A24))</f>
        <v>127</v>
      </c>
      <c r="C24" s="163">
        <f>IF(A24="","",SUMIFS('DC_VIP_DATA_IMP (OLD)'!$Y:$Y,'DC_VIP_DATA_IMP (OLD)'!$E:$E,"Total",'DC_VIP_DATA_IMP (OLD)'!$A:$A,$A24))</f>
        <v>7</v>
      </c>
    </row>
    <row r="25" spans="1:3" x14ac:dyDescent="0.35">
      <c r="A25" t="str">
        <v>Volkswagen South Coast</v>
      </c>
      <c r="B25" s="163">
        <f>IF(A25="","",SUMIFS('DC_VIP_DATA_IMP (OLD)'!$F:$F,'DC_VIP_DATA_IMP (OLD)'!$E:$E,"Total",'DC_VIP_DATA_IMP (OLD)'!$A:$A,$A25)-SUMIFS('DC_VIP_DATA_IMP (OLD)'!$F:$F,'DC_VIP_DATA_IMP (OLD)'!$E:$E,"*FastLane*",'DC_VIP_DATA_IMP (OLD)'!$A:$A,$A25))</f>
        <v>9</v>
      </c>
      <c r="C25" s="163">
        <f>IF(A25="","",SUMIFS('DC_VIP_DATA_IMP (OLD)'!$Y:$Y,'DC_VIP_DATA_IMP (OLD)'!$E:$E,"Total",'DC_VIP_DATA_IMP (OLD)'!$A:$A,$A25))</f>
        <v>4</v>
      </c>
    </row>
    <row r="26" spans="1:3" x14ac:dyDescent="0.35">
      <c r="B26" s="163" t="str">
        <f>IF(A26="","",SUMIFS('DC_VIP_DATA_IMP (OLD)'!$F:$F,'DC_VIP_DATA_IMP (OLD)'!$E:$E,"Total",'DC_VIP_DATA_IMP (OLD)'!$A:$A,$A26)-SUMIFS('DC_VIP_DATA_IMP (OLD)'!$F:$F,'DC_VIP_DATA_IMP (OLD)'!$E:$E,"*FastLane*",'DC_VIP_DATA_IMP (OLD)'!$A:$A,$A26))</f>
        <v/>
      </c>
      <c r="C26" s="163" t="str">
        <f>IF(A26="","",SUMIFS('DC_VIP_DATA_IMP (OLD)'!$Y:$Y,'DC_VIP_DATA_IMP (OLD)'!$E:$E,"Total",'DC_VIP_DATA_IMP (OLD)'!$A:$A,$A26))</f>
        <v/>
      </c>
    </row>
    <row r="27" spans="1:3" x14ac:dyDescent="0.35">
      <c r="B27" s="163" t="str">
        <f>IF(A27="","",SUMIFS('DC_VIP_DATA_IMP (OLD)'!$F:$F,'DC_VIP_DATA_IMP (OLD)'!$E:$E,"Total",'DC_VIP_DATA_IMP (OLD)'!$A:$A,$A27)-SUMIFS('DC_VIP_DATA_IMP (OLD)'!$F:$F,'DC_VIP_DATA_IMP (OLD)'!$E:$E,"*FastLane*",'DC_VIP_DATA_IMP (OLD)'!$A:$A,$A27))</f>
        <v/>
      </c>
      <c r="C27" s="163" t="str">
        <f>IF(A27="","",SUMIFS('DC_VIP_DATA_IMP (OLD)'!$Y:$Y,'DC_VIP_DATA_IMP (OLD)'!$E:$E,"Total",'DC_VIP_DATA_IMP (OLD)'!$A:$A,$A27))</f>
        <v/>
      </c>
    </row>
    <row r="28" spans="1:3" x14ac:dyDescent="0.35">
      <c r="B28" s="163" t="str">
        <f>IF(A28="","",SUMIFS('DC_VIP_DATA_IMP (OLD)'!$F:$F,'DC_VIP_DATA_IMP (OLD)'!$E:$E,"Total",'DC_VIP_DATA_IMP (OLD)'!$A:$A,$A28)-SUMIFS('DC_VIP_DATA_IMP (OLD)'!$F:$F,'DC_VIP_DATA_IMP (OLD)'!$E:$E,"*FastLane*",'DC_VIP_DATA_IMP (OLD)'!$A:$A,$A28))</f>
        <v/>
      </c>
      <c r="C28" s="163" t="str">
        <f>IF(A28="","",SUMIFS('DC_VIP_DATA_IMP (OLD)'!$Y:$Y,'DC_VIP_DATA_IMP (OLD)'!$E:$E,"Total",'DC_VIP_DATA_IMP (OLD)'!$A:$A,$A28))</f>
        <v/>
      </c>
    </row>
    <row r="29" spans="1:3" x14ac:dyDescent="0.35">
      <c r="B29" s="163" t="str">
        <f>IF(A29="","",SUMIFS('DC_VIP_DATA_IMP (OLD)'!$F:$F,'DC_VIP_DATA_IMP (OLD)'!$E:$E,"Total",'DC_VIP_DATA_IMP (OLD)'!$A:$A,$A29)-SUMIFS('DC_VIP_DATA_IMP (OLD)'!$F:$F,'DC_VIP_DATA_IMP (OLD)'!$E:$E,"*FastLane*",'DC_VIP_DATA_IMP (OLD)'!$A:$A,$A29))</f>
        <v/>
      </c>
      <c r="C29" s="163" t="str">
        <f>IF(A29="","",SUMIFS('DC_VIP_DATA_IMP (OLD)'!$Y:$Y,'DC_VIP_DATA_IMP (OLD)'!$E:$E,"Total",'DC_VIP_DATA_IMP (OLD)'!$A:$A,$A29))</f>
        <v/>
      </c>
    </row>
    <row r="30" spans="1:3" x14ac:dyDescent="0.35">
      <c r="B30" s="163" t="str">
        <f>IF(A30="","",SUMIFS('DC_VIP_DATA_IMP (OLD)'!$F:$F,'DC_VIP_DATA_IMP (OLD)'!$E:$E,"Total",'DC_VIP_DATA_IMP (OLD)'!$A:$A,$A30)-SUMIFS('DC_VIP_DATA_IMP (OLD)'!$F:$F,'DC_VIP_DATA_IMP (OLD)'!$E:$E,"*FastLane*",'DC_VIP_DATA_IMP (OLD)'!$A:$A,$A30))</f>
        <v/>
      </c>
      <c r="C30" s="163" t="str">
        <f>IF(A30="","",SUMIFS('DC_VIP_DATA_IMP (OLD)'!$Y:$Y,'DC_VIP_DATA_IMP (OLD)'!$E:$E,"Total",'DC_VIP_DATA_IMP (OLD)'!$A:$A,$A30))</f>
        <v/>
      </c>
    </row>
    <row r="31" spans="1:3" x14ac:dyDescent="0.35">
      <c r="B31" s="163" t="str">
        <f>IF(A31="","",SUMIFS('DC_VIP_DATA_IMP (OLD)'!$F:$F,'DC_VIP_DATA_IMP (OLD)'!$E:$E,"Total",'DC_VIP_DATA_IMP (OLD)'!$A:$A,$A31)-SUMIFS('DC_VIP_DATA_IMP (OLD)'!$F:$F,'DC_VIP_DATA_IMP (OLD)'!$E:$E,"*FastLane*",'DC_VIP_DATA_IMP (OLD)'!$A:$A,$A31))</f>
        <v/>
      </c>
      <c r="C31" s="163" t="str">
        <f>IF(A31="","",SUMIFS('DC_VIP_DATA_IMP (OLD)'!$Y:$Y,'DC_VIP_DATA_IMP (OLD)'!$E:$E,"Total",'DC_VIP_DATA_IMP (OLD)'!$A:$A,$A31))</f>
        <v/>
      </c>
    </row>
    <row r="32" spans="1:3" x14ac:dyDescent="0.35">
      <c r="B32" s="163" t="str">
        <f>IF(A32="","",SUMIFS('DC_VIP_DATA_IMP (OLD)'!$F:$F,'DC_VIP_DATA_IMP (OLD)'!$E:$E,"Total",'DC_VIP_DATA_IMP (OLD)'!$A:$A,$A32)-SUMIFS('DC_VIP_DATA_IMP (OLD)'!$F:$F,'DC_VIP_DATA_IMP (OLD)'!$E:$E,"*FastLane*",'DC_VIP_DATA_IMP (OLD)'!$A:$A,$A32))</f>
        <v/>
      </c>
      <c r="C32" s="163" t="str">
        <f>IF(A32="","",SUMIFS('DC_VIP_DATA_IMP (OLD)'!$Y:$Y,'DC_VIP_DATA_IMP (OLD)'!$E:$E,"Total",'DC_VIP_DATA_IMP (OLD)'!$A:$A,$A32))</f>
        <v/>
      </c>
    </row>
    <row r="33" spans="2:3" x14ac:dyDescent="0.35">
      <c r="B33" s="163" t="str">
        <f>IF(A33="","",SUMIFS('DC_VIP_DATA_IMP (OLD)'!$F:$F,'DC_VIP_DATA_IMP (OLD)'!$E:$E,"Total",'DC_VIP_DATA_IMP (OLD)'!$A:$A,$A33)-SUMIFS('DC_VIP_DATA_IMP (OLD)'!$F:$F,'DC_VIP_DATA_IMP (OLD)'!$E:$E,"*FastLane*",'DC_VIP_DATA_IMP (OLD)'!$A:$A,$A33))</f>
        <v/>
      </c>
      <c r="C33" s="163" t="str">
        <f>IF(A33="","",SUMIFS('DC_VIP_DATA_IMP (OLD)'!$Y:$Y,'DC_VIP_DATA_IMP (OLD)'!$E:$E,"Total",'DC_VIP_DATA_IMP (OLD)'!$A:$A,$A33))</f>
        <v/>
      </c>
    </row>
    <row r="34" spans="2:3" x14ac:dyDescent="0.35">
      <c r="B34" s="163" t="str">
        <f>IF(A34="","",SUMIFS('DC_VIP_DATA_IMP (OLD)'!$F:$F,'DC_VIP_DATA_IMP (OLD)'!$E:$E,"Total",'DC_VIP_DATA_IMP (OLD)'!$A:$A,$A34)-SUMIFS('DC_VIP_DATA_IMP (OLD)'!$F:$F,'DC_VIP_DATA_IMP (OLD)'!$E:$E,"*FastLane*",'DC_VIP_DATA_IMP (OLD)'!$A:$A,$A34))</f>
        <v/>
      </c>
      <c r="C34" s="163" t="str">
        <f>IF(A34="","",SUMIFS('DC_VIP_DATA_IMP (OLD)'!$Y:$Y,'DC_VIP_DATA_IMP (OLD)'!$E:$E,"Total",'DC_VIP_DATA_IMP (OLD)'!$A:$A,$A34))</f>
        <v/>
      </c>
    </row>
    <row r="35" spans="2:3" x14ac:dyDescent="0.35">
      <c r="B35" s="163" t="str">
        <f>IF(A35="","",SUMIFS('DC_VIP_DATA_IMP (OLD)'!$F:$F,'DC_VIP_DATA_IMP (OLD)'!$E:$E,"Total",'DC_VIP_DATA_IMP (OLD)'!$A:$A,$A35)-SUMIFS('DC_VIP_DATA_IMP (OLD)'!$F:$F,'DC_VIP_DATA_IMP (OLD)'!$E:$E,"*FastLane*",'DC_VIP_DATA_IMP (OLD)'!$A:$A,$A35))</f>
        <v/>
      </c>
      <c r="C35" s="163" t="str">
        <f>IF(A35="","",SUMIFS('DC_VIP_DATA_IMP (OLD)'!$Y:$Y,'DC_VIP_DATA_IMP (OLD)'!$E:$E,"Total",'DC_VIP_DATA_IMP (OLD)'!$A:$A,$A35))</f>
        <v/>
      </c>
    </row>
    <row r="36" spans="2:3" x14ac:dyDescent="0.35">
      <c r="B36" s="163" t="str">
        <f>IF(A36="","",SUMIFS('DC_VIP_DATA_IMP (OLD)'!$F:$F,'DC_VIP_DATA_IMP (OLD)'!$E:$E,"Total",'DC_VIP_DATA_IMP (OLD)'!$A:$A,$A36)-SUMIFS('DC_VIP_DATA_IMP (OLD)'!$F:$F,'DC_VIP_DATA_IMP (OLD)'!$E:$E,"*FastLane*",'DC_VIP_DATA_IMP (OLD)'!$A:$A,$A36))</f>
        <v/>
      </c>
      <c r="C36" s="163" t="str">
        <f>IF(A36="","",SUMIFS('DC_VIP_DATA_IMP (OLD)'!$Y:$Y,'DC_VIP_DATA_IMP (OLD)'!$E:$E,"Total",'DC_VIP_DATA_IMP (OLD)'!$A:$A,$A36))</f>
        <v/>
      </c>
    </row>
    <row r="37" spans="2:3" x14ac:dyDescent="0.35">
      <c r="B37" s="163" t="str">
        <f>IF(A37="","",SUMIFS('DC_VIP_DATA_IMP (OLD)'!$F:$F,'DC_VIP_DATA_IMP (OLD)'!$E:$E,"Total",'DC_VIP_DATA_IMP (OLD)'!$A:$A,$A37)-SUMIFS('DC_VIP_DATA_IMP (OLD)'!$F:$F,'DC_VIP_DATA_IMP (OLD)'!$E:$E,"*FastLane*",'DC_VIP_DATA_IMP (OLD)'!$A:$A,$A37))</f>
        <v/>
      </c>
      <c r="C37" s="163" t="str">
        <f>IF(A37="","",SUMIFS('DC_VIP_DATA_IMP (OLD)'!$Y:$Y,'DC_VIP_DATA_IMP (OLD)'!$E:$E,"Total",'DC_VIP_DATA_IMP (OLD)'!$A:$A,$A37))</f>
        <v/>
      </c>
    </row>
    <row r="38" spans="2:3" x14ac:dyDescent="0.35">
      <c r="B38" s="163" t="str">
        <f>IF(A38="","",SUMIFS('DC_VIP_DATA_IMP (OLD)'!$F:$F,'DC_VIP_DATA_IMP (OLD)'!$E:$E,"Total",'DC_VIP_DATA_IMP (OLD)'!$A:$A,$A38)-SUMIFS('DC_VIP_DATA_IMP (OLD)'!$F:$F,'DC_VIP_DATA_IMP (OLD)'!$E:$E,"*FastLane*",'DC_VIP_DATA_IMP (OLD)'!$A:$A,$A38))</f>
        <v/>
      </c>
      <c r="C38" s="163" t="str">
        <f>IF(A38="","",SUMIFS('DC_VIP_DATA_IMP (OLD)'!$Y:$Y,'DC_VIP_DATA_IMP (OLD)'!$E:$E,"Total",'DC_VIP_DATA_IMP (OLD)'!$A:$A,$A38))</f>
        <v/>
      </c>
    </row>
    <row r="39" spans="2:3" x14ac:dyDescent="0.35">
      <c r="B39" s="163" t="str">
        <f>IF(A39="","",SUMIFS('DC_VIP_DATA_IMP (OLD)'!$F:$F,'DC_VIP_DATA_IMP (OLD)'!$E:$E,"Total",'DC_VIP_DATA_IMP (OLD)'!$A:$A,$A39)-SUMIFS('DC_VIP_DATA_IMP (OLD)'!$F:$F,'DC_VIP_DATA_IMP (OLD)'!$E:$E,"*FastLane*",'DC_VIP_DATA_IMP (OLD)'!$A:$A,$A39))</f>
        <v/>
      </c>
      <c r="C39" s="163" t="str">
        <f>IF(A39="","",SUMIFS('DC_VIP_DATA_IMP (OLD)'!$Y:$Y,'DC_VIP_DATA_IMP (OLD)'!$E:$E,"Total",'DC_VIP_DATA_IMP (OLD)'!$A:$A,$A39))</f>
        <v/>
      </c>
    </row>
    <row r="40" spans="2:3" x14ac:dyDescent="0.35">
      <c r="B40" s="163" t="str">
        <f>IF(A40="","",SUMIFS('DC_VIP_DATA_IMP (OLD)'!$F:$F,'DC_VIP_DATA_IMP (OLD)'!$E:$E,"Total",'DC_VIP_DATA_IMP (OLD)'!$A:$A,$A40)-SUMIFS('DC_VIP_DATA_IMP (OLD)'!$F:$F,'DC_VIP_DATA_IMP (OLD)'!$E:$E,"*FastLane*",'DC_VIP_DATA_IMP (OLD)'!$A:$A,$A40))</f>
        <v/>
      </c>
      <c r="C40" s="163" t="str">
        <f>IF(A40="","",SUMIFS('DC_VIP_DATA_IMP (OLD)'!$Y:$Y,'DC_VIP_DATA_IMP (OLD)'!$E:$E,"Total",'DC_VIP_DATA_IMP (OLD)'!$A:$A,$A40))</f>
        <v/>
      </c>
    </row>
    <row r="41" spans="2:3" x14ac:dyDescent="0.35">
      <c r="B41" s="163" t="str">
        <f>IF(A41="","",SUMIFS('DC_VIP_DATA_IMP (OLD)'!$F:$F,'DC_VIP_DATA_IMP (OLD)'!$E:$E,"Total",'DC_VIP_DATA_IMP (OLD)'!$A:$A,$A41)-SUMIFS('DC_VIP_DATA_IMP (OLD)'!$F:$F,'DC_VIP_DATA_IMP (OLD)'!$E:$E,"*FastLane*",'DC_VIP_DATA_IMP (OLD)'!$A:$A,$A41))</f>
        <v/>
      </c>
      <c r="C41" s="163" t="str">
        <f>IF(A41="","",SUMIFS('DC_VIP_DATA_IMP (OLD)'!$Y:$Y,'DC_VIP_DATA_IMP (OLD)'!$E:$E,"Total",'DC_VIP_DATA_IMP (OLD)'!$A:$A,$A41))</f>
        <v/>
      </c>
    </row>
    <row r="42" spans="2:3" x14ac:dyDescent="0.35">
      <c r="B42" s="163" t="str">
        <f>IF(A42="","",SUMIFS('DC_VIP_DATA_IMP (OLD)'!$F:$F,'DC_VIP_DATA_IMP (OLD)'!$E:$E,"Total",'DC_VIP_DATA_IMP (OLD)'!$A:$A,$A42)-SUMIFS('DC_VIP_DATA_IMP (OLD)'!$F:$F,'DC_VIP_DATA_IMP (OLD)'!$E:$E,"*FastLane*",'DC_VIP_DATA_IMP (OLD)'!$A:$A,$A42))</f>
        <v/>
      </c>
      <c r="C42" s="163" t="str">
        <f>IF(A42="","",SUMIFS('DC_VIP_DATA_IMP (OLD)'!$Y:$Y,'DC_VIP_DATA_IMP (OLD)'!$E:$E,"Total",'DC_VIP_DATA_IMP (OLD)'!$A:$A,$A42))</f>
        <v/>
      </c>
    </row>
    <row r="43" spans="2:3" x14ac:dyDescent="0.35">
      <c r="B43" s="163" t="str">
        <f>IF(A43="","",SUMIFS('DC_VIP_DATA_IMP (OLD)'!$F:$F,'DC_VIP_DATA_IMP (OLD)'!$E:$E,"Total",'DC_VIP_DATA_IMP (OLD)'!$A:$A,$A43)-SUMIFS('DC_VIP_DATA_IMP (OLD)'!$F:$F,'DC_VIP_DATA_IMP (OLD)'!$E:$E,"*FastLane*",'DC_VIP_DATA_IMP (OLD)'!$A:$A,$A43))</f>
        <v/>
      </c>
      <c r="C43" s="163" t="str">
        <f>IF(A43="","",SUMIFS('DC_VIP_DATA_IMP (OLD)'!$Y:$Y,'DC_VIP_DATA_IMP (OLD)'!$E:$E,"Total",'DC_VIP_DATA_IMP (OLD)'!$A:$A,$A43))</f>
        <v/>
      </c>
    </row>
    <row r="44" spans="2:3" x14ac:dyDescent="0.35">
      <c r="B44" s="163" t="str">
        <f>IF(A44="","",SUMIFS('DC_VIP_DATA_IMP (OLD)'!$F:$F,'DC_VIP_DATA_IMP (OLD)'!$E:$E,"Total",'DC_VIP_DATA_IMP (OLD)'!$A:$A,$A44)-SUMIFS('DC_VIP_DATA_IMP (OLD)'!$F:$F,'DC_VIP_DATA_IMP (OLD)'!$E:$E,"*FastLane*",'DC_VIP_DATA_IMP (OLD)'!$A:$A,$A44))</f>
        <v/>
      </c>
      <c r="C44" s="163" t="str">
        <f>IF(A44="","",SUMIFS('DC_VIP_DATA_IMP (OLD)'!$Y:$Y,'DC_VIP_DATA_IMP (OLD)'!$E:$E,"Total",'DC_VIP_DATA_IMP (OLD)'!$A:$A,$A44))</f>
        <v/>
      </c>
    </row>
    <row r="45" spans="2:3" x14ac:dyDescent="0.35">
      <c r="B45" s="163" t="str">
        <f>IF(A45="","",SUMIFS('DC_VIP_DATA_IMP (OLD)'!$F:$F,'DC_VIP_DATA_IMP (OLD)'!$E:$E,"Total",'DC_VIP_DATA_IMP (OLD)'!$A:$A,$A45)-SUMIFS('DC_VIP_DATA_IMP (OLD)'!$F:$F,'DC_VIP_DATA_IMP (OLD)'!$E:$E,"*FastLane*",'DC_VIP_DATA_IMP (OLD)'!$A:$A,$A45))</f>
        <v/>
      </c>
      <c r="C45" s="163" t="str">
        <f>IF(A45="","",SUMIFS('DC_VIP_DATA_IMP (OLD)'!$Y:$Y,'DC_VIP_DATA_IMP (OLD)'!$E:$E,"Total",'DC_VIP_DATA_IMP (OLD)'!$A:$A,$A45))</f>
        <v/>
      </c>
    </row>
    <row r="46" spans="2:3" x14ac:dyDescent="0.35">
      <c r="B46" s="163" t="str">
        <f>IF(A46="","",SUMIFS('DC_VIP_DATA_IMP (OLD)'!$F:$F,'DC_VIP_DATA_IMP (OLD)'!$E:$E,"Total",'DC_VIP_DATA_IMP (OLD)'!$A:$A,$A46)-SUMIFS('DC_VIP_DATA_IMP (OLD)'!$F:$F,'DC_VIP_DATA_IMP (OLD)'!$E:$E,"*FastLane*",'DC_VIP_DATA_IMP (OLD)'!$A:$A,$A46))</f>
        <v/>
      </c>
      <c r="C46" s="163" t="str">
        <f>IF(A46="","",SUMIFS('DC_VIP_DATA_IMP (OLD)'!$Y:$Y,'DC_VIP_DATA_IMP (OLD)'!$E:$E,"Total",'DC_VIP_DATA_IMP (OLD)'!$A:$A,$A46))</f>
        <v/>
      </c>
    </row>
    <row r="47" spans="2:3" x14ac:dyDescent="0.35">
      <c r="B47" s="163" t="str">
        <f>IF(A47="","",SUMIFS('DC_VIP_DATA_IMP (OLD)'!$F:$F,'DC_VIP_DATA_IMP (OLD)'!$E:$E,"Total",'DC_VIP_DATA_IMP (OLD)'!$A:$A,$A47)-SUMIFS('DC_VIP_DATA_IMP (OLD)'!$F:$F,'DC_VIP_DATA_IMP (OLD)'!$E:$E,"*FastLane*",'DC_VIP_DATA_IMP (OLD)'!$A:$A,$A47))</f>
        <v/>
      </c>
      <c r="C47" s="163" t="str">
        <f>IF(A47="","",SUMIFS('DC_VIP_DATA_IMP (OLD)'!$Y:$Y,'DC_VIP_DATA_IMP (OLD)'!$E:$E,"Total",'DC_VIP_DATA_IMP (OLD)'!$A:$A,$A47))</f>
        <v/>
      </c>
    </row>
    <row r="48" spans="2:3" x14ac:dyDescent="0.35">
      <c r="B48" s="163" t="str">
        <f>IF(A48="","",SUMIFS('DC_VIP_DATA_IMP (OLD)'!$F:$F,'DC_VIP_DATA_IMP (OLD)'!$E:$E,"Total",'DC_VIP_DATA_IMP (OLD)'!$A:$A,$A48)-SUMIFS('DC_VIP_DATA_IMP (OLD)'!$F:$F,'DC_VIP_DATA_IMP (OLD)'!$E:$E,"*FastLane*",'DC_VIP_DATA_IMP (OLD)'!$A:$A,$A48))</f>
        <v/>
      </c>
      <c r="C48" s="163" t="str">
        <f>IF(A48="","",SUMIFS('DC_VIP_DATA_IMP (OLD)'!$Y:$Y,'DC_VIP_DATA_IMP (OLD)'!$E:$E,"Total",'DC_VIP_DATA_IMP (OLD)'!$A:$A,$A48))</f>
        <v/>
      </c>
    </row>
    <row r="49" spans="2:3" x14ac:dyDescent="0.35">
      <c r="B49" s="163" t="str">
        <f>IF(A49="","",SUMIFS('DC_VIP_DATA_IMP (OLD)'!$F:$F,'DC_VIP_DATA_IMP (OLD)'!$E:$E,"Total",'DC_VIP_DATA_IMP (OLD)'!$A:$A,$A49)-SUMIFS('DC_VIP_DATA_IMP (OLD)'!$F:$F,'DC_VIP_DATA_IMP (OLD)'!$E:$E,"*FastLane*",'DC_VIP_DATA_IMP (OLD)'!$A:$A,$A49))</f>
        <v/>
      </c>
      <c r="C49" s="163" t="str">
        <f>IF(A49="","",SUMIFS('DC_VIP_DATA_IMP (OLD)'!$Y:$Y,'DC_VIP_DATA_IMP (OLD)'!$E:$E,"Total",'DC_VIP_DATA_IMP (OLD)'!$A:$A,$A49))</f>
        <v/>
      </c>
    </row>
    <row r="50" spans="2:3" x14ac:dyDescent="0.35">
      <c r="B50" s="163" t="str">
        <f>IF(A50="","",SUMIFS('DC_VIP_DATA_IMP (OLD)'!$F:$F,'DC_VIP_DATA_IMP (OLD)'!$E:$E,"Total",'DC_VIP_DATA_IMP (OLD)'!$A:$A,$A50)-SUMIFS('DC_VIP_DATA_IMP (OLD)'!$F:$F,'DC_VIP_DATA_IMP (OLD)'!$E:$E,"*FastLane*",'DC_VIP_DATA_IMP (OLD)'!$A:$A,$A50))</f>
        <v/>
      </c>
      <c r="C50" s="163" t="str">
        <f>IF(A50="","",SUMIFS('DC_VIP_DATA_IMP (OLD)'!$Y:$Y,'DC_VIP_DATA_IMP (OLD)'!$E:$E,"Total",'DC_VIP_DATA_IMP (OLD)'!$A:$A,$A50))</f>
        <v/>
      </c>
    </row>
    <row r="51" spans="2:3" x14ac:dyDescent="0.35">
      <c r="B51" s="163" t="str">
        <f>IF(A51="","",SUMIFS('DC_VIP_DATA_IMP (OLD)'!$F:$F,'DC_VIP_DATA_IMP (OLD)'!$E:$E,"Total",'DC_VIP_DATA_IMP (OLD)'!$A:$A,$A51)-SUMIFS('DC_VIP_DATA_IMP (OLD)'!$F:$F,'DC_VIP_DATA_IMP (OLD)'!$E:$E,"*FastLane*",'DC_VIP_DATA_IMP (OLD)'!$A:$A,$A51))</f>
        <v/>
      </c>
      <c r="C51" s="163" t="str">
        <f>IF(A51="","",SUMIFS('DC_VIP_DATA_IMP (OLD)'!$Y:$Y,'DC_VIP_DATA_IMP (OLD)'!$E:$E,"Total",'DC_VIP_DATA_IMP (OLD)'!$A:$A,$A51))</f>
        <v/>
      </c>
    </row>
    <row r="52" spans="2:3" x14ac:dyDescent="0.35">
      <c r="B52" s="163" t="str">
        <f>IF(A52="","",SUMIFS('DC_VIP_DATA_IMP (OLD)'!$F:$F,'DC_VIP_DATA_IMP (OLD)'!$E:$E,"Total",'DC_VIP_DATA_IMP (OLD)'!$A:$A,$A52)-SUMIFS('DC_VIP_DATA_IMP (OLD)'!$F:$F,'DC_VIP_DATA_IMP (OLD)'!$E:$E,"*FastLane*",'DC_VIP_DATA_IMP (OLD)'!$A:$A,$A52))</f>
        <v/>
      </c>
      <c r="C52" s="163" t="str">
        <f>IF(A52="","",SUMIFS('DC_VIP_DATA_IMP (OLD)'!$Y:$Y,'DC_VIP_DATA_IMP (OLD)'!$E:$E,"Total",'DC_VIP_DATA_IMP (OLD)'!$A:$A,$A52))</f>
        <v/>
      </c>
    </row>
    <row r="53" spans="2:3" x14ac:dyDescent="0.35">
      <c r="B53" s="163" t="str">
        <f>IF(A53="","",SUMIFS('DC_VIP_DATA_IMP (OLD)'!$F:$F,'DC_VIP_DATA_IMP (OLD)'!$E:$E,"Total",'DC_VIP_DATA_IMP (OLD)'!$A:$A,$A53)-SUMIFS('DC_VIP_DATA_IMP (OLD)'!$F:$F,'DC_VIP_DATA_IMP (OLD)'!$E:$E,"*FastLane*",'DC_VIP_DATA_IMP (OLD)'!$A:$A,$A53))</f>
        <v/>
      </c>
      <c r="C53" s="163" t="str">
        <f>IF(A53="","",SUMIFS('DC_VIP_DATA_IMP (OLD)'!$Y:$Y,'DC_VIP_DATA_IMP (OLD)'!$E:$E,"Total",'DC_VIP_DATA_IMP (OLD)'!$A:$A,$A53))</f>
        <v/>
      </c>
    </row>
    <row r="54" spans="2:3" x14ac:dyDescent="0.35">
      <c r="B54" s="163" t="str">
        <f>IF(A54="","",SUMIFS('DC_VIP_DATA_IMP (OLD)'!$F:$F,'DC_VIP_DATA_IMP (OLD)'!$E:$E,"Total",'DC_VIP_DATA_IMP (OLD)'!$A:$A,$A54)-SUMIFS('DC_VIP_DATA_IMP (OLD)'!$F:$F,'DC_VIP_DATA_IMP (OLD)'!$E:$E,"*FastLane*",'DC_VIP_DATA_IMP (OLD)'!$A:$A,$A54))</f>
        <v/>
      </c>
      <c r="C54" s="163" t="str">
        <f>IF(A54="","",SUMIFS('DC_VIP_DATA_IMP (OLD)'!$Y:$Y,'DC_VIP_DATA_IMP (OLD)'!$E:$E,"Total",'DC_VIP_DATA_IMP (OLD)'!$A:$A,$A54))</f>
        <v/>
      </c>
    </row>
    <row r="55" spans="2:3" x14ac:dyDescent="0.35">
      <c r="B55" s="163" t="str">
        <f>IF(A55="","",SUMIFS('DC_VIP_DATA_IMP (OLD)'!$F:$F,'DC_VIP_DATA_IMP (OLD)'!$E:$E,"Total",'DC_VIP_DATA_IMP (OLD)'!$A:$A,$A55)-SUMIFS('DC_VIP_DATA_IMP (OLD)'!$F:$F,'DC_VIP_DATA_IMP (OLD)'!$E:$E,"*FastLane*",'DC_VIP_DATA_IMP (OLD)'!$A:$A,$A55))</f>
        <v/>
      </c>
      <c r="C55" s="163" t="str">
        <f>IF(A55="","",SUMIFS('DC_VIP_DATA_IMP (OLD)'!$Y:$Y,'DC_VIP_DATA_IMP (OLD)'!$E:$E,"Total",'DC_VIP_DATA_IMP (OLD)'!$A:$A,$A55))</f>
        <v/>
      </c>
    </row>
    <row r="56" spans="2:3" x14ac:dyDescent="0.35">
      <c r="B56" s="163" t="str">
        <f>IF(A56="","",SUMIFS('DC_VIP_DATA_IMP (OLD)'!$F:$F,'DC_VIP_DATA_IMP (OLD)'!$E:$E,"Total",'DC_VIP_DATA_IMP (OLD)'!$A:$A,$A56)-SUMIFS('DC_VIP_DATA_IMP (OLD)'!$F:$F,'DC_VIP_DATA_IMP (OLD)'!$E:$E,"*FastLane*",'DC_VIP_DATA_IMP (OLD)'!$A:$A,$A56))</f>
        <v/>
      </c>
      <c r="C56" s="163" t="str">
        <f>IF(A56="","",SUMIFS('DC_VIP_DATA_IMP (OLD)'!$Y:$Y,'DC_VIP_DATA_IMP (OLD)'!$E:$E,"Total",'DC_VIP_DATA_IMP (OLD)'!$A:$A,$A56))</f>
        <v/>
      </c>
    </row>
    <row r="57" spans="2:3" x14ac:dyDescent="0.35">
      <c r="B57" s="163" t="str">
        <f>IF(A57="","",SUMIFS('DC_VIP_DATA_IMP (OLD)'!$F:$F,'DC_VIP_DATA_IMP (OLD)'!$E:$E,"Total",'DC_VIP_DATA_IMP (OLD)'!$A:$A,$A57)-SUMIFS('DC_VIP_DATA_IMP (OLD)'!$F:$F,'DC_VIP_DATA_IMP (OLD)'!$E:$E,"*FastLane*",'DC_VIP_DATA_IMP (OLD)'!$A:$A,$A57))</f>
        <v/>
      </c>
      <c r="C57" s="163" t="str">
        <f>IF(A57="","",SUMIFS('DC_VIP_DATA_IMP (OLD)'!$Y:$Y,'DC_VIP_DATA_IMP (OLD)'!$E:$E,"Total",'DC_VIP_DATA_IMP (OLD)'!$A:$A,$A57))</f>
        <v/>
      </c>
    </row>
    <row r="58" spans="2:3" x14ac:dyDescent="0.35">
      <c r="B58" s="163" t="str">
        <f>IF(A58="","",SUMIFS('DC_VIP_DATA_IMP (OLD)'!$F:$F,'DC_VIP_DATA_IMP (OLD)'!$E:$E,"Total",'DC_VIP_DATA_IMP (OLD)'!$A:$A,$A58)-SUMIFS('DC_VIP_DATA_IMP (OLD)'!$F:$F,'DC_VIP_DATA_IMP (OLD)'!$E:$E,"*FastLane*",'DC_VIP_DATA_IMP (OLD)'!$A:$A,$A58))</f>
        <v/>
      </c>
      <c r="C58" s="163" t="str">
        <f>IF(A58="","",SUMIFS('DC_VIP_DATA_IMP (OLD)'!$Y:$Y,'DC_VIP_DATA_IMP (OLD)'!$E:$E,"Total",'DC_VIP_DATA_IMP (OLD)'!$A:$A,$A58))</f>
        <v/>
      </c>
    </row>
    <row r="59" spans="2:3" x14ac:dyDescent="0.35">
      <c r="B59" s="163" t="str">
        <f>IF(A59="","",SUMIFS('DC_VIP_DATA_IMP (OLD)'!$F:$F,'DC_VIP_DATA_IMP (OLD)'!$E:$E,"Total",'DC_VIP_DATA_IMP (OLD)'!$A:$A,$A59)-SUMIFS('DC_VIP_DATA_IMP (OLD)'!$F:$F,'DC_VIP_DATA_IMP (OLD)'!$E:$E,"*FastLane*",'DC_VIP_DATA_IMP (OLD)'!$A:$A,$A59))</f>
        <v/>
      </c>
      <c r="C59" s="163" t="str">
        <f>IF(A59="","",SUMIFS('DC_VIP_DATA_IMP (OLD)'!$Y:$Y,'DC_VIP_DATA_IMP (OLD)'!$E:$E,"Total",'DC_VIP_DATA_IMP (OLD)'!$A:$A,$A59))</f>
        <v/>
      </c>
    </row>
    <row r="60" spans="2:3" x14ac:dyDescent="0.35">
      <c r="B60" s="163" t="str">
        <f>IF(A60="","",SUMIFS('DC_VIP_DATA_IMP (OLD)'!$F:$F,'DC_VIP_DATA_IMP (OLD)'!$E:$E,"Total",'DC_VIP_DATA_IMP (OLD)'!$A:$A,$A60)-SUMIFS('DC_VIP_DATA_IMP (OLD)'!$F:$F,'DC_VIP_DATA_IMP (OLD)'!$E:$E,"*FastLane*",'DC_VIP_DATA_IMP (OLD)'!$A:$A,$A60))</f>
        <v/>
      </c>
      <c r="C60" s="163" t="str">
        <f>IF(A60="","",SUMIFS('DC_VIP_DATA_IMP (OLD)'!$Y:$Y,'DC_VIP_DATA_IMP (OLD)'!$E:$E,"Total",'DC_VIP_DATA_IMP (OLD)'!$A:$A,$A60))</f>
        <v/>
      </c>
    </row>
    <row r="61" spans="2:3" x14ac:dyDescent="0.35">
      <c r="B61" s="163" t="str">
        <f>IF(A61="","",SUMIFS('DC_VIP_DATA_IMP (OLD)'!$F:$F,'DC_VIP_DATA_IMP (OLD)'!$E:$E,"Total",'DC_VIP_DATA_IMP (OLD)'!$A:$A,$A61)-SUMIFS('DC_VIP_DATA_IMP (OLD)'!$F:$F,'DC_VIP_DATA_IMP (OLD)'!$E:$E,"*FastLane*",'DC_VIP_DATA_IMP (OLD)'!$A:$A,$A61))</f>
        <v/>
      </c>
      <c r="C61" s="163" t="str">
        <f>IF(A61="","",SUMIFS('DC_VIP_DATA_IMP (OLD)'!$Y:$Y,'DC_VIP_DATA_IMP (OLD)'!$E:$E,"Total",'DC_VIP_DATA_IMP (OLD)'!$A:$A,$A61))</f>
        <v/>
      </c>
    </row>
    <row r="62" spans="2:3" x14ac:dyDescent="0.35">
      <c r="B62" s="163" t="str">
        <f>IF(A62="","",SUMIFS('DC_VIP_DATA_IMP (OLD)'!$F:$F,'DC_VIP_DATA_IMP (OLD)'!$E:$E,"Total",'DC_VIP_DATA_IMP (OLD)'!$A:$A,$A62)-SUMIFS('DC_VIP_DATA_IMP (OLD)'!$F:$F,'DC_VIP_DATA_IMP (OLD)'!$E:$E,"*FastLane*",'DC_VIP_DATA_IMP (OLD)'!$A:$A,$A62))</f>
        <v/>
      </c>
      <c r="C62" s="163" t="str">
        <f>IF(A62="","",SUMIFS('DC_VIP_DATA_IMP (OLD)'!$Y:$Y,'DC_VIP_DATA_IMP (OLD)'!$E:$E,"Total",'DC_VIP_DATA_IMP (OLD)'!$A:$A,$A62))</f>
        <v/>
      </c>
    </row>
    <row r="63" spans="2:3" x14ac:dyDescent="0.35">
      <c r="B63" s="163" t="str">
        <f>IF(A63="","",SUMIFS('DC_VIP_DATA_IMP (OLD)'!$F:$F,'DC_VIP_DATA_IMP (OLD)'!$E:$E,"Total",'DC_VIP_DATA_IMP (OLD)'!$A:$A,$A63)-SUMIFS('DC_VIP_DATA_IMP (OLD)'!$F:$F,'DC_VIP_DATA_IMP (OLD)'!$E:$E,"*FastLane*",'DC_VIP_DATA_IMP (OLD)'!$A:$A,$A63))</f>
        <v/>
      </c>
      <c r="C63" s="163" t="str">
        <f>IF(A63="","",SUMIFS('DC_VIP_DATA_IMP (OLD)'!$Y:$Y,'DC_VIP_DATA_IMP (OLD)'!$E:$E,"Total",'DC_VIP_DATA_IMP (OLD)'!$A:$A,$A63))</f>
        <v/>
      </c>
    </row>
    <row r="64" spans="2:3" x14ac:dyDescent="0.35">
      <c r="B64" s="163" t="str">
        <f>IF(A64="","",SUMIFS('DC_VIP_DATA_IMP (OLD)'!$F:$F,'DC_VIP_DATA_IMP (OLD)'!$E:$E,"Total",'DC_VIP_DATA_IMP (OLD)'!$A:$A,$A64)-SUMIFS('DC_VIP_DATA_IMP (OLD)'!$F:$F,'DC_VIP_DATA_IMP (OLD)'!$E:$E,"*FastLane*",'DC_VIP_DATA_IMP (OLD)'!$A:$A,$A64))</f>
        <v/>
      </c>
      <c r="C64" s="163" t="str">
        <f>IF(A64="","",SUMIFS('DC_VIP_DATA_IMP (OLD)'!$Y:$Y,'DC_VIP_DATA_IMP (OLD)'!$E:$E,"Total",'DC_VIP_DATA_IMP (OLD)'!$A:$A,$A64))</f>
        <v/>
      </c>
    </row>
    <row r="65" spans="2:3" x14ac:dyDescent="0.35">
      <c r="B65" s="163" t="str">
        <f>IF(A65="","",SUMIFS('DC_VIP_DATA_IMP (OLD)'!$F:$F,'DC_VIP_DATA_IMP (OLD)'!$E:$E,"Total",'DC_VIP_DATA_IMP (OLD)'!$A:$A,$A65)-SUMIFS('DC_VIP_DATA_IMP (OLD)'!$F:$F,'DC_VIP_DATA_IMP (OLD)'!$E:$E,"*FastLane*",'DC_VIP_DATA_IMP (OLD)'!$A:$A,$A65))</f>
        <v/>
      </c>
      <c r="C65" s="163" t="str">
        <f>IF(A65="","",SUMIFS('DC_VIP_DATA_IMP (OLD)'!$Y:$Y,'DC_VIP_DATA_IMP (OLD)'!$E:$E,"Total",'DC_VIP_DATA_IMP (OLD)'!$A:$A,$A65))</f>
        <v/>
      </c>
    </row>
    <row r="66" spans="2:3" x14ac:dyDescent="0.35">
      <c r="B66" s="163" t="str">
        <f>IF(A66="","",SUMIFS('DC_VIP_DATA_IMP (OLD)'!$F:$F,'DC_VIP_DATA_IMP (OLD)'!$E:$E,"Total",'DC_VIP_DATA_IMP (OLD)'!$A:$A,$A66)-SUMIFS('DC_VIP_DATA_IMP (OLD)'!$F:$F,'DC_VIP_DATA_IMP (OLD)'!$E:$E,"*FastLane*",'DC_VIP_DATA_IMP (OLD)'!$A:$A,$A66))</f>
        <v/>
      </c>
      <c r="C66" s="163" t="str">
        <f>IF(A66="","",SUMIFS('DC_VIP_DATA_IMP (OLD)'!$Y:$Y,'DC_VIP_DATA_IMP (OLD)'!$E:$E,"Total",'DC_VIP_DATA_IMP (OLD)'!$A:$A,$A66))</f>
        <v/>
      </c>
    </row>
    <row r="67" spans="2:3" x14ac:dyDescent="0.35">
      <c r="B67" s="163" t="str">
        <f>IF(A67="","",SUMIFS('DC_VIP_DATA_IMP (OLD)'!$F:$F,'DC_VIP_DATA_IMP (OLD)'!$E:$E,"Total",'DC_VIP_DATA_IMP (OLD)'!$A:$A,$A67)-SUMIFS('DC_VIP_DATA_IMP (OLD)'!$F:$F,'DC_VIP_DATA_IMP (OLD)'!$E:$E,"*FastLane*",'DC_VIP_DATA_IMP (OLD)'!$A:$A,$A67))</f>
        <v/>
      </c>
      <c r="C67" s="163" t="str">
        <f>IF(A67="","",SUMIFS('DC_VIP_DATA_IMP (OLD)'!$Y:$Y,'DC_VIP_DATA_IMP (OLD)'!$E:$E,"Total",'DC_VIP_DATA_IMP (OLD)'!$A:$A,$A67))</f>
        <v/>
      </c>
    </row>
    <row r="68" spans="2:3" x14ac:dyDescent="0.35">
      <c r="B68" s="163" t="str">
        <f>IF(A68="","",SUMIFS('DC_VIP_DATA_IMP (OLD)'!$F:$F,'DC_VIP_DATA_IMP (OLD)'!$E:$E,"Total",'DC_VIP_DATA_IMP (OLD)'!$A:$A,$A68)-SUMIFS('DC_VIP_DATA_IMP (OLD)'!$F:$F,'DC_VIP_DATA_IMP (OLD)'!$E:$E,"*FastLane*",'DC_VIP_DATA_IMP (OLD)'!$A:$A,$A68))</f>
        <v/>
      </c>
      <c r="C68" s="163" t="str">
        <f>IF(A68="","",SUMIFS('DC_VIP_DATA_IMP (OLD)'!$Y:$Y,'DC_VIP_DATA_IMP (OLD)'!$E:$E,"Total",'DC_VIP_DATA_IMP (OLD)'!$A:$A,$A68))</f>
        <v/>
      </c>
    </row>
    <row r="69" spans="2:3" x14ac:dyDescent="0.35">
      <c r="B69" s="163" t="str">
        <f>IF(A69="","",SUMIFS('DC_VIP_DATA_IMP (OLD)'!$F:$F,'DC_VIP_DATA_IMP (OLD)'!$E:$E,"Total",'DC_VIP_DATA_IMP (OLD)'!$A:$A,$A69)-SUMIFS('DC_VIP_DATA_IMP (OLD)'!$F:$F,'DC_VIP_DATA_IMP (OLD)'!$E:$E,"*FastLane*",'DC_VIP_DATA_IMP (OLD)'!$A:$A,$A69))</f>
        <v/>
      </c>
      <c r="C69" s="163" t="str">
        <f>IF(A69="","",SUMIFS('DC_VIP_DATA_IMP (OLD)'!$Y:$Y,'DC_VIP_DATA_IMP (OLD)'!$E:$E,"Total",'DC_VIP_DATA_IMP (OLD)'!$A:$A,$A69))</f>
        <v/>
      </c>
    </row>
    <row r="70" spans="2:3" x14ac:dyDescent="0.35">
      <c r="B70" s="163" t="str">
        <f>IF(A70="","",SUMIFS('DC_VIP_DATA_IMP (OLD)'!$F:$F,'DC_VIP_DATA_IMP (OLD)'!$E:$E,"Total",'DC_VIP_DATA_IMP (OLD)'!$A:$A,$A70)-SUMIFS('DC_VIP_DATA_IMP (OLD)'!$F:$F,'DC_VIP_DATA_IMP (OLD)'!$E:$E,"*FastLane*",'DC_VIP_DATA_IMP (OLD)'!$A:$A,$A70))</f>
        <v/>
      </c>
      <c r="C70" s="163" t="str">
        <f>IF(A70="","",SUMIFS('DC_VIP_DATA_IMP (OLD)'!$Y:$Y,'DC_VIP_DATA_IMP (OLD)'!$E:$E,"Total",'DC_VIP_DATA_IMP (OLD)'!$A:$A,$A70))</f>
        <v/>
      </c>
    </row>
  </sheetData>
  <sortState xmlns:xlrd2="http://schemas.microsoft.com/office/spreadsheetml/2017/richdata2" ref="A2:A13">
    <sortCondition ref="A2:A13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63A2A-6FE6-4E46-A4A0-FCB6E0C1E96B}">
  <sheetPr>
    <tabColor rgb="FF7030A0"/>
  </sheetPr>
  <dimension ref="A1:AE92"/>
  <sheetViews>
    <sheetView topLeftCell="D1" workbookViewId="0">
      <selection activeCell="B5" sqref="B5:E66"/>
    </sheetView>
  </sheetViews>
  <sheetFormatPr defaultColWidth="9.08203125" defaultRowHeight="15.5" x14ac:dyDescent="0.35"/>
  <cols>
    <col min="1" max="1" width="9.08203125" style="81" customWidth="1"/>
    <col min="2" max="2" width="28.08203125" style="85" bestFit="1" customWidth="1"/>
    <col min="3" max="3" width="12.33203125" style="85" bestFit="1" customWidth="1"/>
    <col min="4" max="4" width="25.5" style="85" customWidth="1"/>
    <col min="5" max="5" width="20" style="84" customWidth="1"/>
    <col min="6" max="6" width="15.83203125" style="85" customWidth="1"/>
    <col min="7" max="16" width="30.83203125" style="85" customWidth="1"/>
    <col min="17" max="17" width="13.33203125" style="85" customWidth="1"/>
    <col min="18" max="18" width="22.5" style="85" customWidth="1"/>
    <col min="19" max="19" width="21.5" style="86" bestFit="1" customWidth="1"/>
    <col min="20" max="22" width="9.08203125" style="86"/>
    <col min="23" max="23" width="17.33203125" style="86" customWidth="1"/>
    <col min="24" max="24" width="9.08203125" style="81"/>
    <col min="25" max="25" width="13.33203125" style="81" customWidth="1"/>
    <col min="26" max="27" width="9.08203125" style="86"/>
    <col min="28" max="28" width="27.33203125" style="87" customWidth="1"/>
    <col min="29" max="31" width="9.08203125" style="86"/>
  </cols>
  <sheetData>
    <row r="1" spans="1:31" x14ac:dyDescent="0.35">
      <c r="B1" s="82"/>
      <c r="C1" s="83" t="s">
        <v>201</v>
      </c>
      <c r="D1" s="83" t="s">
        <v>202</v>
      </c>
      <c r="F1" s="83"/>
    </row>
    <row r="2" spans="1:31" ht="15" customHeight="1" x14ac:dyDescent="0.35">
      <c r="B2" s="82"/>
      <c r="C2" s="88">
        <f>COUNTIF($E$5:$E$74,S5)</f>
        <v>61</v>
      </c>
      <c r="D2" s="88">
        <v>22</v>
      </c>
      <c r="F2" s="88"/>
    </row>
    <row r="3" spans="1:31" ht="15" customHeight="1" x14ac:dyDescent="0.35"/>
    <row r="4" spans="1:31" ht="30" customHeight="1" thickBot="1" x14ac:dyDescent="0.4">
      <c r="A4" s="89"/>
      <c r="B4" s="90" t="s">
        <v>203</v>
      </c>
      <c r="C4" s="90" t="s">
        <v>204</v>
      </c>
      <c r="D4" s="90" t="s">
        <v>205</v>
      </c>
      <c r="E4" s="91"/>
      <c r="F4" s="91" t="s">
        <v>206</v>
      </c>
      <c r="G4" s="91" t="s">
        <v>207</v>
      </c>
      <c r="H4" s="91" t="s">
        <v>208</v>
      </c>
      <c r="I4" s="91" t="s">
        <v>209</v>
      </c>
      <c r="J4" s="91" t="s">
        <v>210</v>
      </c>
      <c r="K4" s="91" t="s">
        <v>211</v>
      </c>
      <c r="L4" s="91" t="s">
        <v>212</v>
      </c>
      <c r="M4" s="91" t="s">
        <v>213</v>
      </c>
      <c r="N4" s="91" t="s">
        <v>214</v>
      </c>
      <c r="O4" s="91" t="s">
        <v>215</v>
      </c>
      <c r="P4" s="91" t="s">
        <v>216</v>
      </c>
      <c r="Q4" s="92"/>
      <c r="R4" s="93" t="s">
        <v>217</v>
      </c>
      <c r="S4" s="93" t="s">
        <v>218</v>
      </c>
      <c r="T4" s="93" t="s">
        <v>219</v>
      </c>
      <c r="U4" s="93" t="s">
        <v>220</v>
      </c>
      <c r="V4" s="94"/>
      <c r="W4" s="93" t="s">
        <v>221</v>
      </c>
      <c r="X4" s="91" t="s">
        <v>222</v>
      </c>
      <c r="Y4" s="91" t="s">
        <v>223</v>
      </c>
      <c r="Z4" s="95"/>
      <c r="AA4" s="96" t="s">
        <v>224</v>
      </c>
      <c r="AB4" s="94" t="s">
        <v>58</v>
      </c>
      <c r="AC4" s="95"/>
      <c r="AD4" s="95"/>
      <c r="AE4" s="95"/>
    </row>
    <row r="5" spans="1:31" s="3" customFormat="1" ht="15" customHeight="1" x14ac:dyDescent="0.35">
      <c r="A5" s="97">
        <v>1</v>
      </c>
      <c r="B5" s="98" t="s">
        <v>64</v>
      </c>
      <c r="C5" s="98" t="s">
        <v>225</v>
      </c>
      <c r="D5" s="98" t="s">
        <v>16</v>
      </c>
      <c r="E5" s="98" t="s">
        <v>226</v>
      </c>
      <c r="F5" s="100">
        <v>1</v>
      </c>
      <c r="G5" s="101" t="s">
        <v>64</v>
      </c>
      <c r="H5" s="101" t="s">
        <v>64</v>
      </c>
      <c r="I5" s="101" t="s">
        <v>227</v>
      </c>
      <c r="J5" s="101" t="s">
        <v>64</v>
      </c>
      <c r="K5" s="101" t="s">
        <v>64</v>
      </c>
      <c r="L5" s="101" t="s">
        <v>64</v>
      </c>
      <c r="M5" s="101" t="s">
        <v>228</v>
      </c>
      <c r="N5" s="101" t="s">
        <v>229</v>
      </c>
      <c r="O5" s="99" t="s">
        <v>64</v>
      </c>
      <c r="P5" s="99" t="s">
        <v>64</v>
      </c>
      <c r="Q5" s="85"/>
      <c r="R5" s="102" t="s">
        <v>230</v>
      </c>
      <c r="S5" s="103" t="s">
        <v>226</v>
      </c>
      <c r="T5" s="103">
        <v>0</v>
      </c>
      <c r="U5" s="103">
        <f>COUNTA($E$5:$E$74)-COUNTIF($E$5:$E$74,"-")</f>
        <v>61</v>
      </c>
      <c r="V5" s="87"/>
      <c r="W5" s="104">
        <v>44927</v>
      </c>
      <c r="X5" s="105">
        <v>23</v>
      </c>
      <c r="Y5" s="105" t="s">
        <v>231</v>
      </c>
      <c r="Z5" s="86"/>
      <c r="AA5" s="84">
        <v>1</v>
      </c>
      <c r="AB5" s="106" t="str">
        <f>VLOOKUP(AA5,A5:B74,2,FALSE)</f>
        <v>Acura North Scottsdale</v>
      </c>
      <c r="AC5" s="86"/>
      <c r="AD5" s="86"/>
      <c r="AE5" s="86"/>
    </row>
    <row r="6" spans="1:31" ht="15" customHeight="1" x14ac:dyDescent="0.35">
      <c r="A6" s="97">
        <v>2</v>
      </c>
      <c r="B6" s="107" t="s">
        <v>65</v>
      </c>
      <c r="C6" s="107" t="s">
        <v>225</v>
      </c>
      <c r="D6" s="107" t="s">
        <v>21</v>
      </c>
      <c r="E6" s="98" t="s">
        <v>226</v>
      </c>
      <c r="F6" s="100">
        <v>2</v>
      </c>
      <c r="G6" s="108" t="s">
        <v>65</v>
      </c>
      <c r="H6" s="108" t="s">
        <v>65</v>
      </c>
      <c r="I6" s="108" t="s">
        <v>65</v>
      </c>
      <c r="J6" s="108" t="s">
        <v>65</v>
      </c>
      <c r="K6" s="108" t="s">
        <v>65</v>
      </c>
      <c r="L6" s="108" t="s">
        <v>65</v>
      </c>
      <c r="M6" s="108" t="s">
        <v>228</v>
      </c>
      <c r="N6" s="108" t="s">
        <v>229</v>
      </c>
      <c r="O6" s="100" t="s">
        <v>65</v>
      </c>
      <c r="P6" s="100" t="s">
        <v>65</v>
      </c>
      <c r="R6" s="112" t="s">
        <v>232</v>
      </c>
      <c r="S6" s="113" t="s">
        <v>16</v>
      </c>
      <c r="T6" s="109">
        <v>1</v>
      </c>
      <c r="U6" s="109">
        <f t="shared" ref="U6:U13" si="0">COUNTIF($D$5:$D$74,S6)</f>
        <v>18</v>
      </c>
      <c r="V6" s="87"/>
      <c r="W6" s="110">
        <v>44958</v>
      </c>
      <c r="X6" s="111">
        <v>20</v>
      </c>
      <c r="Y6" s="111" t="s">
        <v>233</v>
      </c>
      <c r="AA6" s="84">
        <v>2</v>
      </c>
      <c r="AB6" s="106" t="str">
        <f t="shared" ref="AB6:AB67" si="1">VLOOKUP(AA6,A6:B75,2,FALSE)</f>
        <v>Acura of Escondido</v>
      </c>
    </row>
    <row r="7" spans="1:31" ht="15" customHeight="1" x14ac:dyDescent="0.35">
      <c r="A7" s="97">
        <v>3</v>
      </c>
      <c r="B7" s="107" t="s">
        <v>66</v>
      </c>
      <c r="C7" s="107" t="s">
        <v>234</v>
      </c>
      <c r="D7" s="98" t="s">
        <v>16</v>
      </c>
      <c r="E7" s="98" t="s">
        <v>226</v>
      </c>
      <c r="F7" s="100">
        <v>3</v>
      </c>
      <c r="G7" s="108" t="s">
        <v>66</v>
      </c>
      <c r="H7" s="108" t="s">
        <v>66</v>
      </c>
      <c r="I7" s="108" t="s">
        <v>66</v>
      </c>
      <c r="J7" s="108" t="s">
        <v>66</v>
      </c>
      <c r="K7" s="108" t="s">
        <v>66</v>
      </c>
      <c r="L7" s="108" t="s">
        <v>66</v>
      </c>
      <c r="M7" s="108" t="s">
        <v>228</v>
      </c>
      <c r="N7" s="108" t="s">
        <v>229</v>
      </c>
      <c r="O7" s="100" t="s">
        <v>66</v>
      </c>
      <c r="P7" s="100" t="s">
        <v>66</v>
      </c>
      <c r="R7" s="112" t="s">
        <v>235</v>
      </c>
      <c r="S7" s="113" t="s">
        <v>17</v>
      </c>
      <c r="T7" s="109">
        <v>1</v>
      </c>
      <c r="U7" s="109">
        <f t="shared" si="0"/>
        <v>2</v>
      </c>
      <c r="V7" s="87"/>
      <c r="W7" s="110">
        <v>44986</v>
      </c>
      <c r="X7" s="111">
        <v>23</v>
      </c>
      <c r="Y7" s="111" t="s">
        <v>236</v>
      </c>
      <c r="AA7" s="84">
        <v>3</v>
      </c>
      <c r="AB7" s="106" t="str">
        <f t="shared" si="1"/>
        <v>Audi Chandler</v>
      </c>
    </row>
    <row r="8" spans="1:31" ht="15" customHeight="1" x14ac:dyDescent="0.35">
      <c r="A8" s="97">
        <v>4</v>
      </c>
      <c r="B8" s="107" t="s">
        <v>67</v>
      </c>
      <c r="C8" s="107" t="s">
        <v>234</v>
      </c>
      <c r="D8" s="107" t="s">
        <v>21</v>
      </c>
      <c r="E8" s="98" t="s">
        <v>226</v>
      </c>
      <c r="F8" s="100">
        <v>4</v>
      </c>
      <c r="G8" s="108" t="s">
        <v>67</v>
      </c>
      <c r="H8" s="108" t="s">
        <v>67</v>
      </c>
      <c r="I8" s="108" t="s">
        <v>67</v>
      </c>
      <c r="J8" s="108" t="s">
        <v>67</v>
      </c>
      <c r="K8" s="108" t="s">
        <v>67</v>
      </c>
      <c r="L8" s="108" t="s">
        <v>67</v>
      </c>
      <c r="M8" s="108" t="s">
        <v>237</v>
      </c>
      <c r="N8" s="108" t="s">
        <v>229</v>
      </c>
      <c r="O8" s="100" t="s">
        <v>67</v>
      </c>
      <c r="P8" s="100" t="s">
        <v>67</v>
      </c>
      <c r="R8" s="112" t="s">
        <v>238</v>
      </c>
      <c r="S8" s="113" t="s">
        <v>18</v>
      </c>
      <c r="T8" s="109">
        <v>1</v>
      </c>
      <c r="U8" s="109">
        <f t="shared" si="0"/>
        <v>4</v>
      </c>
      <c r="V8" s="87"/>
      <c r="W8" s="110">
        <v>45017</v>
      </c>
      <c r="X8" s="111">
        <v>22</v>
      </c>
      <c r="Y8" s="111" t="s">
        <v>239</v>
      </c>
      <c r="AA8" s="84">
        <v>4</v>
      </c>
      <c r="AB8" s="106" t="str">
        <f t="shared" si="1"/>
        <v>Audi Escondido</v>
      </c>
    </row>
    <row r="9" spans="1:31" ht="15" customHeight="1" x14ac:dyDescent="0.35">
      <c r="A9" s="97">
        <v>5</v>
      </c>
      <c r="B9" s="107" t="s">
        <v>188</v>
      </c>
      <c r="C9" s="107" t="s">
        <v>234</v>
      </c>
      <c r="D9" s="114" t="s">
        <v>20</v>
      </c>
      <c r="E9" s="98" t="s">
        <v>226</v>
      </c>
      <c r="F9" s="100">
        <v>5</v>
      </c>
      <c r="G9" s="115" t="s">
        <v>68</v>
      </c>
      <c r="H9" s="115" t="s">
        <v>188</v>
      </c>
      <c r="I9" s="108" t="s">
        <v>188</v>
      </c>
      <c r="J9" s="108" t="s">
        <v>68</v>
      </c>
      <c r="K9" s="108" t="s">
        <v>188</v>
      </c>
      <c r="L9" s="108" t="s">
        <v>188</v>
      </c>
      <c r="M9" s="108" t="s">
        <v>228</v>
      </c>
      <c r="N9" s="108" t="s">
        <v>240</v>
      </c>
      <c r="O9" s="100" t="s">
        <v>188</v>
      </c>
      <c r="P9" s="100" t="s">
        <v>188</v>
      </c>
      <c r="R9" s="112" t="s">
        <v>241</v>
      </c>
      <c r="S9" s="113" t="s">
        <v>19</v>
      </c>
      <c r="T9" s="109">
        <v>2</v>
      </c>
      <c r="U9" s="109">
        <f t="shared" si="0"/>
        <v>8</v>
      </c>
      <c r="V9" s="87"/>
      <c r="W9" s="110">
        <v>45047</v>
      </c>
      <c r="X9" s="111">
        <v>23</v>
      </c>
      <c r="Y9" s="111" t="s">
        <v>242</v>
      </c>
      <c r="AA9" s="84">
        <v>5</v>
      </c>
      <c r="AB9" s="106" t="str">
        <f t="shared" si="1"/>
        <v>Audi North OC</v>
      </c>
    </row>
    <row r="10" spans="1:31" s="118" customFormat="1" ht="15" customHeight="1" x14ac:dyDescent="0.35">
      <c r="A10" s="97">
        <v>6</v>
      </c>
      <c r="B10" s="107" t="s">
        <v>69</v>
      </c>
      <c r="C10" s="107" t="s">
        <v>234</v>
      </c>
      <c r="D10" s="107" t="s">
        <v>16</v>
      </c>
      <c r="E10" s="98" t="s">
        <v>226</v>
      </c>
      <c r="F10" s="99">
        <v>6</v>
      </c>
      <c r="G10" s="108" t="s">
        <v>69</v>
      </c>
      <c r="H10" s="108" t="s">
        <v>69</v>
      </c>
      <c r="I10" s="108" t="s">
        <v>69</v>
      </c>
      <c r="J10" s="108" t="s">
        <v>69</v>
      </c>
      <c r="K10" s="108" t="s">
        <v>69</v>
      </c>
      <c r="L10" s="108" t="s">
        <v>69</v>
      </c>
      <c r="M10" s="108" t="s">
        <v>228</v>
      </c>
      <c r="N10" s="108" t="s">
        <v>229</v>
      </c>
      <c r="O10" s="100" t="s">
        <v>69</v>
      </c>
      <c r="P10" s="100" t="s">
        <v>69</v>
      </c>
      <c r="Q10" s="85"/>
      <c r="R10" s="112" t="s">
        <v>243</v>
      </c>
      <c r="S10" s="113" t="s">
        <v>20</v>
      </c>
      <c r="T10" s="109">
        <v>2</v>
      </c>
      <c r="U10" s="109">
        <f t="shared" si="0"/>
        <v>9</v>
      </c>
      <c r="V10" s="116"/>
      <c r="W10" s="110">
        <v>45078</v>
      </c>
      <c r="X10" s="111">
        <v>22</v>
      </c>
      <c r="Y10" s="111" t="s">
        <v>244</v>
      </c>
      <c r="Z10" s="117"/>
      <c r="AA10" s="84">
        <v>6</v>
      </c>
      <c r="AB10" s="106" t="str">
        <f t="shared" si="1"/>
        <v>Audi North Scottsdale</v>
      </c>
      <c r="AC10" s="117"/>
      <c r="AD10" s="117"/>
      <c r="AE10" s="117"/>
    </row>
    <row r="11" spans="1:31" ht="15" customHeight="1" x14ac:dyDescent="0.35">
      <c r="A11" s="97">
        <v>7</v>
      </c>
      <c r="B11" s="107" t="s">
        <v>70</v>
      </c>
      <c r="C11" s="107" t="s">
        <v>234</v>
      </c>
      <c r="D11" s="107" t="s">
        <v>19</v>
      </c>
      <c r="E11" s="98" t="s">
        <v>226</v>
      </c>
      <c r="F11" s="100">
        <v>7</v>
      </c>
      <c r="G11" s="108" t="s">
        <v>70</v>
      </c>
      <c r="H11" s="108" t="s">
        <v>70</v>
      </c>
      <c r="I11" s="108" t="s">
        <v>245</v>
      </c>
      <c r="J11" s="108" t="s">
        <v>70</v>
      </c>
      <c r="K11" s="108" t="s">
        <v>70</v>
      </c>
      <c r="L11" s="108" t="s">
        <v>70</v>
      </c>
      <c r="M11" s="108" t="s">
        <v>228</v>
      </c>
      <c r="N11" s="108" t="s">
        <v>229</v>
      </c>
      <c r="O11" s="100" t="s">
        <v>70</v>
      </c>
      <c r="P11" s="100" t="s">
        <v>70</v>
      </c>
      <c r="R11" s="112" t="s">
        <v>246</v>
      </c>
      <c r="S11" s="113" t="s">
        <v>21</v>
      </c>
      <c r="T11" s="109">
        <v>2</v>
      </c>
      <c r="U11" s="109">
        <f t="shared" si="0"/>
        <v>10</v>
      </c>
      <c r="V11" s="87"/>
      <c r="W11" s="110">
        <v>45108</v>
      </c>
      <c r="X11" s="111">
        <v>23</v>
      </c>
      <c r="Y11" s="111" t="s">
        <v>247</v>
      </c>
      <c r="AA11" s="84">
        <v>7</v>
      </c>
      <c r="AB11" s="106" t="str">
        <f t="shared" si="1"/>
        <v>Audi San Jose</v>
      </c>
    </row>
    <row r="12" spans="1:31" s="3" customFormat="1" ht="15" customHeight="1" x14ac:dyDescent="0.35">
      <c r="A12" s="97">
        <v>8</v>
      </c>
      <c r="B12" s="114" t="s">
        <v>71</v>
      </c>
      <c r="C12" s="107" t="s">
        <v>234</v>
      </c>
      <c r="D12" s="114" t="s">
        <v>20</v>
      </c>
      <c r="E12" s="98" t="s">
        <v>226</v>
      </c>
      <c r="F12" s="100">
        <v>8</v>
      </c>
      <c r="G12" s="115" t="s">
        <v>71</v>
      </c>
      <c r="H12" s="115" t="s">
        <v>71</v>
      </c>
      <c r="I12" s="108" t="s">
        <v>71</v>
      </c>
      <c r="J12" s="108" t="s">
        <v>71</v>
      </c>
      <c r="K12" s="108" t="s">
        <v>71</v>
      </c>
      <c r="L12" s="108" t="s">
        <v>71</v>
      </c>
      <c r="M12" s="108" t="s">
        <v>228</v>
      </c>
      <c r="N12" s="108" t="s">
        <v>229</v>
      </c>
      <c r="O12" s="100" t="s">
        <v>71</v>
      </c>
      <c r="P12" s="100" t="s">
        <v>71</v>
      </c>
      <c r="Q12" s="85"/>
      <c r="R12" s="112" t="s">
        <v>248</v>
      </c>
      <c r="S12" s="113" t="s">
        <v>22</v>
      </c>
      <c r="T12" s="109">
        <v>2</v>
      </c>
      <c r="U12" s="109">
        <f t="shared" si="0"/>
        <v>10</v>
      </c>
      <c r="V12" s="87"/>
      <c r="W12" s="110">
        <v>45139</v>
      </c>
      <c r="X12" s="111">
        <v>23</v>
      </c>
      <c r="Y12" s="111" t="s">
        <v>249</v>
      </c>
      <c r="Z12" s="86"/>
      <c r="AA12" s="84">
        <v>8</v>
      </c>
      <c r="AB12" s="106" t="str">
        <f t="shared" si="1"/>
        <v>Audi South Coast</v>
      </c>
      <c r="AC12" s="86"/>
      <c r="AD12" s="86"/>
      <c r="AE12" s="86"/>
    </row>
    <row r="13" spans="1:31" ht="15" customHeight="1" x14ac:dyDescent="0.35">
      <c r="A13" s="97">
        <v>9</v>
      </c>
      <c r="B13" s="107" t="s">
        <v>72</v>
      </c>
      <c r="C13" s="107" t="s">
        <v>250</v>
      </c>
      <c r="D13" s="107" t="s">
        <v>16</v>
      </c>
      <c r="E13" s="98" t="s">
        <v>226</v>
      </c>
      <c r="F13" s="100">
        <v>9</v>
      </c>
      <c r="G13" s="108" t="s">
        <v>72</v>
      </c>
      <c r="H13" s="108" t="s">
        <v>72</v>
      </c>
      <c r="I13" s="108" t="s">
        <v>72</v>
      </c>
      <c r="J13" s="108" t="s">
        <v>72</v>
      </c>
      <c r="K13" s="108" t="s">
        <v>72</v>
      </c>
      <c r="L13" s="108"/>
      <c r="M13" s="108" t="s">
        <v>228</v>
      </c>
      <c r="N13" s="108" t="s">
        <v>229</v>
      </c>
      <c r="O13" s="100" t="s">
        <v>72</v>
      </c>
      <c r="P13" s="100" t="s">
        <v>72</v>
      </c>
      <c r="R13" s="112" t="s">
        <v>251</v>
      </c>
      <c r="S13" s="113" t="s">
        <v>23</v>
      </c>
      <c r="T13" s="109">
        <v>2</v>
      </c>
      <c r="U13" s="109">
        <f t="shared" si="0"/>
        <v>1</v>
      </c>
      <c r="V13" s="87"/>
      <c r="W13" s="110">
        <v>45170</v>
      </c>
      <c r="X13" s="111">
        <v>22</v>
      </c>
      <c r="Y13" s="111" t="s">
        <v>252</v>
      </c>
      <c r="AA13" s="84">
        <v>9</v>
      </c>
      <c r="AB13" s="106" t="str">
        <f t="shared" si="1"/>
        <v>Bentley Scottsdale</v>
      </c>
    </row>
    <row r="14" spans="1:31" ht="15" customHeight="1" x14ac:dyDescent="0.35">
      <c r="A14" s="97">
        <v>10</v>
      </c>
      <c r="B14" s="107" t="s">
        <v>253</v>
      </c>
      <c r="C14" s="107" t="s">
        <v>254</v>
      </c>
      <c r="D14" s="107" t="s">
        <v>18</v>
      </c>
      <c r="E14" s="126" t="s">
        <v>34</v>
      </c>
      <c r="F14" s="99">
        <v>10</v>
      </c>
      <c r="G14" s="108" t="s">
        <v>253</v>
      </c>
      <c r="H14" s="108" t="s">
        <v>253</v>
      </c>
      <c r="I14" s="108" t="s">
        <v>253</v>
      </c>
      <c r="J14" s="108" t="s">
        <v>255</v>
      </c>
      <c r="K14" s="108" t="s">
        <v>253</v>
      </c>
      <c r="L14" s="108"/>
      <c r="M14" s="108" t="s">
        <v>255</v>
      </c>
      <c r="N14" s="108" t="s">
        <v>255</v>
      </c>
      <c r="O14" s="100" t="s">
        <v>253</v>
      </c>
      <c r="P14" s="100" t="s">
        <v>253</v>
      </c>
      <c r="R14" s="112" t="s">
        <v>225</v>
      </c>
      <c r="S14" s="113" t="s">
        <v>225</v>
      </c>
      <c r="T14" s="109">
        <v>2</v>
      </c>
      <c r="U14" s="109">
        <f>COUNTIF($C$5:$C$74,S14)</f>
        <v>3</v>
      </c>
      <c r="V14" s="87"/>
      <c r="W14" s="110">
        <v>45200</v>
      </c>
      <c r="X14" s="111">
        <v>23</v>
      </c>
      <c r="Y14" s="111" t="s">
        <v>256</v>
      </c>
      <c r="AA14" s="84">
        <v>10</v>
      </c>
      <c r="AB14" s="106" t="str">
        <f t="shared" si="1"/>
        <v>Bill Brown Ford</v>
      </c>
    </row>
    <row r="15" spans="1:31" ht="15" customHeight="1" x14ac:dyDescent="0.35">
      <c r="A15" s="97">
        <v>11</v>
      </c>
      <c r="B15" s="107" t="s">
        <v>73</v>
      </c>
      <c r="C15" s="107" t="s">
        <v>257</v>
      </c>
      <c r="D15" s="107" t="s">
        <v>16</v>
      </c>
      <c r="E15" s="98" t="s">
        <v>226</v>
      </c>
      <c r="F15" s="100">
        <v>11</v>
      </c>
      <c r="G15" s="108" t="s">
        <v>73</v>
      </c>
      <c r="H15" s="108" t="s">
        <v>73</v>
      </c>
      <c r="I15" s="108" t="s">
        <v>73</v>
      </c>
      <c r="J15" s="108" t="s">
        <v>73</v>
      </c>
      <c r="K15" s="108" t="s">
        <v>73</v>
      </c>
      <c r="L15" s="108"/>
      <c r="M15" s="108" t="s">
        <v>228</v>
      </c>
      <c r="N15" s="108" t="s">
        <v>229</v>
      </c>
      <c r="O15" s="100" t="s">
        <v>73</v>
      </c>
      <c r="P15" s="100" t="s">
        <v>73</v>
      </c>
      <c r="R15" s="112" t="s">
        <v>234</v>
      </c>
      <c r="S15" s="113" t="s">
        <v>234</v>
      </c>
      <c r="T15" s="109">
        <v>2</v>
      </c>
      <c r="U15" s="109">
        <f t="shared" ref="U15:U32" si="2">COUNTIF($C$5:$C$74,S15)</f>
        <v>6</v>
      </c>
      <c r="V15" s="87"/>
      <c r="W15" s="110">
        <v>45231</v>
      </c>
      <c r="X15" s="111">
        <v>22</v>
      </c>
      <c r="Y15" s="111" t="s">
        <v>258</v>
      </c>
      <c r="AA15" s="84">
        <v>11</v>
      </c>
      <c r="AB15" s="106" t="str">
        <f t="shared" si="1"/>
        <v>BMW North Scottsdale</v>
      </c>
    </row>
    <row r="16" spans="1:31" ht="15" customHeight="1" x14ac:dyDescent="0.35">
      <c r="A16" s="97">
        <v>12</v>
      </c>
      <c r="B16" s="107" t="s">
        <v>74</v>
      </c>
      <c r="C16" s="107" t="s">
        <v>257</v>
      </c>
      <c r="D16" s="107" t="s">
        <v>22</v>
      </c>
      <c r="E16" s="98" t="s">
        <v>226</v>
      </c>
      <c r="F16" s="100">
        <v>12</v>
      </c>
      <c r="G16" s="108" t="s">
        <v>74</v>
      </c>
      <c r="H16" s="108" t="s">
        <v>74</v>
      </c>
      <c r="I16" s="108" t="s">
        <v>74</v>
      </c>
      <c r="J16" s="108" t="s">
        <v>74</v>
      </c>
      <c r="K16" s="108" t="s">
        <v>74</v>
      </c>
      <c r="L16" s="108"/>
      <c r="M16" s="108" t="s">
        <v>228</v>
      </c>
      <c r="N16" s="108" t="s">
        <v>229</v>
      </c>
      <c r="O16" s="100" t="s">
        <v>74</v>
      </c>
      <c r="P16" s="100" t="s">
        <v>74</v>
      </c>
      <c r="R16" s="112" t="s">
        <v>257</v>
      </c>
      <c r="S16" s="113" t="s">
        <v>257</v>
      </c>
      <c r="T16" s="109">
        <v>2</v>
      </c>
      <c r="U16" s="109">
        <f t="shared" si="2"/>
        <v>9</v>
      </c>
      <c r="V16" s="87"/>
      <c r="W16" s="110">
        <v>45261</v>
      </c>
      <c r="X16" s="111">
        <v>23</v>
      </c>
      <c r="Y16" s="111" t="s">
        <v>259</v>
      </c>
      <c r="AA16" s="84">
        <v>12</v>
      </c>
      <c r="AB16" s="106" t="str">
        <f t="shared" si="1"/>
        <v>BMW of Austin</v>
      </c>
    </row>
    <row r="17" spans="1:28" ht="15" customHeight="1" x14ac:dyDescent="0.35">
      <c r="A17" s="97">
        <v>13</v>
      </c>
      <c r="B17" s="107" t="s">
        <v>75</v>
      </c>
      <c r="C17" s="107" t="s">
        <v>257</v>
      </c>
      <c r="D17" s="107" t="s">
        <v>18</v>
      </c>
      <c r="E17" s="98" t="s">
        <v>226</v>
      </c>
      <c r="F17" s="100">
        <v>13</v>
      </c>
      <c r="G17" s="108" t="s">
        <v>75</v>
      </c>
      <c r="H17" s="108" t="s">
        <v>75</v>
      </c>
      <c r="I17" s="108" t="s">
        <v>75</v>
      </c>
      <c r="J17" s="108" t="s">
        <v>255</v>
      </c>
      <c r="K17" s="108" t="s">
        <v>75</v>
      </c>
      <c r="L17" s="108"/>
      <c r="M17" s="108" t="s">
        <v>255</v>
      </c>
      <c r="N17" s="108" t="s">
        <v>255</v>
      </c>
      <c r="O17" s="100" t="s">
        <v>75</v>
      </c>
      <c r="P17" s="100" t="s">
        <v>75</v>
      </c>
      <c r="R17" s="112" t="s">
        <v>260</v>
      </c>
      <c r="S17" s="113" t="s">
        <v>260</v>
      </c>
      <c r="T17" s="109">
        <v>2</v>
      </c>
      <c r="U17" s="109">
        <f t="shared" si="2"/>
        <v>1</v>
      </c>
      <c r="V17" s="87"/>
      <c r="W17" s="110">
        <v>45292</v>
      </c>
      <c r="X17" s="111">
        <v>23</v>
      </c>
      <c r="Y17" s="111" t="s">
        <v>261</v>
      </c>
      <c r="AA17" s="84">
        <v>13</v>
      </c>
      <c r="AB17" s="106" t="str">
        <f t="shared" si="1"/>
        <v>BMW of Bloomfield Hills</v>
      </c>
    </row>
    <row r="18" spans="1:28" ht="15" customHeight="1" x14ac:dyDescent="0.35">
      <c r="A18" s="97">
        <v>14</v>
      </c>
      <c r="B18" s="107" t="s">
        <v>262</v>
      </c>
      <c r="C18" s="107" t="s">
        <v>257</v>
      </c>
      <c r="D18" s="107" t="s">
        <v>21</v>
      </c>
      <c r="E18" s="98" t="s">
        <v>226</v>
      </c>
      <c r="F18" s="99">
        <v>14</v>
      </c>
      <c r="G18" s="108" t="s">
        <v>76</v>
      </c>
      <c r="H18" s="119" t="s">
        <v>76</v>
      </c>
      <c r="I18" s="108" t="s">
        <v>262</v>
      </c>
      <c r="J18" s="108" t="s">
        <v>263</v>
      </c>
      <c r="K18" s="108" t="s">
        <v>262</v>
      </c>
      <c r="L18" s="108"/>
      <c r="M18" s="108" t="s">
        <v>228</v>
      </c>
      <c r="N18" s="108" t="s">
        <v>240</v>
      </c>
      <c r="O18" s="100" t="s">
        <v>262</v>
      </c>
      <c r="P18" s="100" t="s">
        <v>262</v>
      </c>
      <c r="R18" s="112" t="s">
        <v>254</v>
      </c>
      <c r="S18" s="112" t="s">
        <v>254</v>
      </c>
      <c r="T18" s="109">
        <v>2</v>
      </c>
      <c r="U18" s="109">
        <f t="shared" si="2"/>
        <v>1</v>
      </c>
      <c r="V18" s="87"/>
      <c r="W18" s="110">
        <v>45323</v>
      </c>
      <c r="X18" s="111">
        <v>21</v>
      </c>
      <c r="Y18" s="111" t="s">
        <v>264</v>
      </c>
      <c r="AA18" s="84">
        <v>14</v>
      </c>
      <c r="AB18" s="106" t="str">
        <f t="shared" si="1"/>
        <v>BMW/MINI of Escondido</v>
      </c>
    </row>
    <row r="19" spans="1:28" ht="15" customHeight="1" x14ac:dyDescent="0.35">
      <c r="A19" s="97">
        <v>15</v>
      </c>
      <c r="B19" s="107" t="s">
        <v>77</v>
      </c>
      <c r="C19" s="107" t="s">
        <v>257</v>
      </c>
      <c r="D19" s="107" t="s">
        <v>20</v>
      </c>
      <c r="E19" s="98" t="s">
        <v>226</v>
      </c>
      <c r="F19" s="100">
        <v>15</v>
      </c>
      <c r="G19" s="108" t="s">
        <v>77</v>
      </c>
      <c r="H19" s="108" t="s">
        <v>77</v>
      </c>
      <c r="I19" s="108" t="s">
        <v>77</v>
      </c>
      <c r="J19" s="108" t="s">
        <v>77</v>
      </c>
      <c r="K19" s="108" t="s">
        <v>77</v>
      </c>
      <c r="L19" s="108"/>
      <c r="M19" s="108" t="s">
        <v>228</v>
      </c>
      <c r="N19" s="108" t="s">
        <v>229</v>
      </c>
      <c r="O19" s="100" t="s">
        <v>77</v>
      </c>
      <c r="P19" s="100" t="s">
        <v>77</v>
      </c>
      <c r="R19" s="112" t="s">
        <v>265</v>
      </c>
      <c r="S19" s="113" t="s">
        <v>265</v>
      </c>
      <c r="T19" s="109">
        <v>2</v>
      </c>
      <c r="U19" s="109">
        <f t="shared" si="2"/>
        <v>1</v>
      </c>
      <c r="V19" s="87"/>
      <c r="W19" s="110">
        <v>45352</v>
      </c>
      <c r="X19" s="111">
        <v>22</v>
      </c>
      <c r="Y19" s="111" t="s">
        <v>266</v>
      </c>
      <c r="AA19" s="84">
        <v>15</v>
      </c>
      <c r="AB19" s="106" t="str">
        <f t="shared" si="1"/>
        <v>BMW of Ontario</v>
      </c>
    </row>
    <row r="20" spans="1:28" ht="15" customHeight="1" x14ac:dyDescent="0.35">
      <c r="A20" s="97">
        <v>16</v>
      </c>
      <c r="B20" s="107" t="s">
        <v>78</v>
      </c>
      <c r="C20" s="107" t="s">
        <v>257</v>
      </c>
      <c r="D20" s="107" t="s">
        <v>21</v>
      </c>
      <c r="E20" s="98" t="s">
        <v>226</v>
      </c>
      <c r="F20" s="100">
        <v>16</v>
      </c>
      <c r="G20" s="108" t="s">
        <v>78</v>
      </c>
      <c r="H20" s="108" t="s">
        <v>78</v>
      </c>
      <c r="I20" s="108" t="s">
        <v>78</v>
      </c>
      <c r="J20" s="108" t="s">
        <v>78</v>
      </c>
      <c r="K20" s="108" t="s">
        <v>78</v>
      </c>
      <c r="L20" s="108"/>
      <c r="M20" s="108" t="s">
        <v>228</v>
      </c>
      <c r="N20" s="108" t="s">
        <v>229</v>
      </c>
      <c r="O20" s="100" t="s">
        <v>78</v>
      </c>
      <c r="P20" s="100" t="s">
        <v>78</v>
      </c>
      <c r="R20" s="112" t="s">
        <v>267</v>
      </c>
      <c r="S20" s="112" t="s">
        <v>267</v>
      </c>
      <c r="T20" s="109">
        <v>2</v>
      </c>
      <c r="U20" s="109">
        <f t="shared" si="2"/>
        <v>7</v>
      </c>
      <c r="V20" s="87"/>
      <c r="W20" s="110">
        <v>45383</v>
      </c>
      <c r="X20" s="111">
        <v>22</v>
      </c>
      <c r="Y20" s="111" t="s">
        <v>268</v>
      </c>
      <c r="AA20" s="84">
        <v>16</v>
      </c>
      <c r="AB20" s="106" t="str">
        <f t="shared" si="1"/>
        <v>BMW of San Diego</v>
      </c>
    </row>
    <row r="21" spans="1:28" ht="15" customHeight="1" x14ac:dyDescent="0.35">
      <c r="A21" s="97">
        <v>17</v>
      </c>
      <c r="B21" s="107" t="s">
        <v>79</v>
      </c>
      <c r="C21" s="107" t="s">
        <v>225</v>
      </c>
      <c r="D21" s="107" t="s">
        <v>19</v>
      </c>
      <c r="E21" s="98" t="s">
        <v>226</v>
      </c>
      <c r="F21" s="100">
        <v>17</v>
      </c>
      <c r="G21" s="108" t="s">
        <v>79</v>
      </c>
      <c r="H21" s="108" t="s">
        <v>79</v>
      </c>
      <c r="I21" s="108" t="s">
        <v>79</v>
      </c>
      <c r="J21" s="108" t="s">
        <v>79</v>
      </c>
      <c r="K21" s="108" t="s">
        <v>79</v>
      </c>
      <c r="L21" s="108" t="s">
        <v>79</v>
      </c>
      <c r="M21" s="108" t="s">
        <v>228</v>
      </c>
      <c r="N21" s="108" t="s">
        <v>229</v>
      </c>
      <c r="O21" s="100" t="s">
        <v>79</v>
      </c>
      <c r="P21" s="100" t="s">
        <v>79</v>
      </c>
      <c r="R21" s="112" t="s">
        <v>269</v>
      </c>
      <c r="S21" s="113" t="s">
        <v>269</v>
      </c>
      <c r="T21" s="109">
        <v>2</v>
      </c>
      <c r="U21" s="109">
        <f t="shared" si="2"/>
        <v>2</v>
      </c>
      <c r="V21" s="87"/>
      <c r="W21" s="110">
        <v>45413</v>
      </c>
      <c r="X21" s="111">
        <v>22</v>
      </c>
      <c r="Y21" s="111" t="s">
        <v>270</v>
      </c>
      <c r="AA21" s="84">
        <v>17</v>
      </c>
      <c r="AB21" s="106" t="str">
        <f t="shared" si="1"/>
        <v>Capitol Acura</v>
      </c>
    </row>
    <row r="22" spans="1:28" ht="15" customHeight="1" x14ac:dyDescent="0.35">
      <c r="A22" s="97">
        <v>18</v>
      </c>
      <c r="B22" s="107" t="s">
        <v>80</v>
      </c>
      <c r="C22" s="107" t="s">
        <v>267</v>
      </c>
      <c r="D22" s="107" t="s">
        <v>19</v>
      </c>
      <c r="E22" s="98" t="s">
        <v>226</v>
      </c>
      <c r="F22" s="99">
        <v>18</v>
      </c>
      <c r="G22" s="108" t="s">
        <v>80</v>
      </c>
      <c r="H22" s="108" t="s">
        <v>80</v>
      </c>
      <c r="I22" s="108" t="s">
        <v>80</v>
      </c>
      <c r="J22" s="108" t="s">
        <v>80</v>
      </c>
      <c r="K22" s="108" t="s">
        <v>80</v>
      </c>
      <c r="L22" s="108"/>
      <c r="M22" s="108" t="s">
        <v>228</v>
      </c>
      <c r="N22" s="108" t="s">
        <v>229</v>
      </c>
      <c r="O22" s="100" t="s">
        <v>80</v>
      </c>
      <c r="P22" s="100" t="s">
        <v>80</v>
      </c>
      <c r="R22" s="112" t="s">
        <v>271</v>
      </c>
      <c r="S22" s="113" t="s">
        <v>271</v>
      </c>
      <c r="T22" s="109">
        <v>2</v>
      </c>
      <c r="U22" s="109">
        <f t="shared" si="2"/>
        <v>2</v>
      </c>
      <c r="V22" s="87"/>
      <c r="W22" s="110">
        <v>45444</v>
      </c>
      <c r="X22" s="111">
        <v>22</v>
      </c>
      <c r="Y22" s="111" t="s">
        <v>272</v>
      </c>
      <c r="AA22" s="84">
        <v>18</v>
      </c>
      <c r="AB22" s="106" t="str">
        <f t="shared" si="1"/>
        <v>Capitol Honda</v>
      </c>
    </row>
    <row r="23" spans="1:28" ht="15" customHeight="1" x14ac:dyDescent="0.35">
      <c r="A23" s="97">
        <v>19</v>
      </c>
      <c r="B23" s="107" t="s">
        <v>81</v>
      </c>
      <c r="C23" s="107" t="s">
        <v>257</v>
      </c>
      <c r="D23" s="107" t="s">
        <v>20</v>
      </c>
      <c r="E23" s="98" t="s">
        <v>226</v>
      </c>
      <c r="F23" s="100">
        <v>19</v>
      </c>
      <c r="G23" s="108" t="s">
        <v>81</v>
      </c>
      <c r="H23" s="108" t="s">
        <v>81</v>
      </c>
      <c r="I23" s="108" t="s">
        <v>81</v>
      </c>
      <c r="J23" s="108" t="s">
        <v>81</v>
      </c>
      <c r="K23" s="108" t="s">
        <v>81</v>
      </c>
      <c r="L23" s="108"/>
      <c r="M23" s="108" t="s">
        <v>228</v>
      </c>
      <c r="N23" s="108" t="s">
        <v>229</v>
      </c>
      <c r="O23" s="100" t="s">
        <v>81</v>
      </c>
      <c r="P23" s="100" t="s">
        <v>81</v>
      </c>
      <c r="R23" s="112" t="s">
        <v>273</v>
      </c>
      <c r="S23" s="113" t="s">
        <v>273</v>
      </c>
      <c r="T23" s="109">
        <v>2</v>
      </c>
      <c r="U23" s="109">
        <f t="shared" si="2"/>
        <v>4</v>
      </c>
      <c r="V23" s="87"/>
      <c r="W23" s="110">
        <v>45474</v>
      </c>
      <c r="X23" s="111">
        <v>22</v>
      </c>
      <c r="Y23" s="111" t="s">
        <v>274</v>
      </c>
      <c r="AA23" s="84">
        <v>19</v>
      </c>
      <c r="AB23" s="106" t="str">
        <f t="shared" si="1"/>
        <v>Crevier BMW</v>
      </c>
    </row>
    <row r="24" spans="1:28" ht="15" customHeight="1" x14ac:dyDescent="0.35">
      <c r="A24" s="97">
        <v>20</v>
      </c>
      <c r="B24" s="107" t="s">
        <v>82</v>
      </c>
      <c r="C24" s="120" t="s">
        <v>275</v>
      </c>
      <c r="D24" s="107" t="s">
        <v>20</v>
      </c>
      <c r="E24" s="98" t="s">
        <v>226</v>
      </c>
      <c r="F24" s="100">
        <v>20</v>
      </c>
      <c r="G24" s="108" t="s">
        <v>82</v>
      </c>
      <c r="H24" s="108" t="s">
        <v>82</v>
      </c>
      <c r="I24" s="108" t="s">
        <v>82</v>
      </c>
      <c r="J24" s="108" t="s">
        <v>82</v>
      </c>
      <c r="K24" s="108" t="s">
        <v>82</v>
      </c>
      <c r="L24" s="108" t="s">
        <v>82</v>
      </c>
      <c r="M24" s="108" t="s">
        <v>228</v>
      </c>
      <c r="N24" s="108" t="s">
        <v>229</v>
      </c>
      <c r="O24" s="100" t="s">
        <v>82</v>
      </c>
      <c r="P24" s="100" t="s">
        <v>82</v>
      </c>
      <c r="R24" s="112" t="s">
        <v>276</v>
      </c>
      <c r="S24" s="112" t="s">
        <v>276</v>
      </c>
      <c r="T24" s="109">
        <v>2</v>
      </c>
      <c r="U24" s="109">
        <f t="shared" si="2"/>
        <v>1</v>
      </c>
      <c r="V24" s="87"/>
      <c r="W24" s="110">
        <v>45505</v>
      </c>
      <c r="X24" s="111">
        <v>22</v>
      </c>
      <c r="Y24" s="111" t="s">
        <v>277</v>
      </c>
      <c r="AA24" s="84">
        <v>20</v>
      </c>
      <c r="AB24" s="106" t="str">
        <f t="shared" si="1"/>
        <v>Crevier MINI</v>
      </c>
    </row>
    <row r="25" spans="1:28" ht="15" customHeight="1" x14ac:dyDescent="0.35">
      <c r="A25" s="97">
        <v>21</v>
      </c>
      <c r="B25" s="107" t="s">
        <v>83</v>
      </c>
      <c r="C25" s="107" t="s">
        <v>278</v>
      </c>
      <c r="D25" s="107" t="s">
        <v>23</v>
      </c>
      <c r="E25" s="98" t="s">
        <v>226</v>
      </c>
      <c r="F25" s="100">
        <v>21</v>
      </c>
      <c r="G25" s="108" t="s">
        <v>83</v>
      </c>
      <c r="H25" s="108" t="s">
        <v>83</v>
      </c>
      <c r="I25" s="108" t="s">
        <v>83</v>
      </c>
      <c r="J25" s="108" t="s">
        <v>255</v>
      </c>
      <c r="K25" s="108" t="s">
        <v>83</v>
      </c>
      <c r="L25" s="108"/>
      <c r="M25" s="108" t="s">
        <v>255</v>
      </c>
      <c r="N25" s="108" t="s">
        <v>255</v>
      </c>
      <c r="O25" s="100" t="s">
        <v>83</v>
      </c>
      <c r="P25" s="100" t="s">
        <v>83</v>
      </c>
      <c r="R25" s="112" t="s">
        <v>279</v>
      </c>
      <c r="S25" s="113" t="s">
        <v>279</v>
      </c>
      <c r="T25" s="109">
        <v>2</v>
      </c>
      <c r="U25" s="109">
        <f t="shared" si="2"/>
        <v>1</v>
      </c>
      <c r="V25" s="87"/>
      <c r="W25" s="110">
        <v>45536</v>
      </c>
      <c r="X25" s="111">
        <v>22</v>
      </c>
      <c r="Y25" s="111" t="s">
        <v>280</v>
      </c>
      <c r="AA25" s="84">
        <v>21</v>
      </c>
      <c r="AB25" s="106" t="str">
        <f t="shared" si="1"/>
        <v>East Madison Toyota</v>
      </c>
    </row>
    <row r="26" spans="1:28" ht="15" customHeight="1" x14ac:dyDescent="0.35">
      <c r="A26" s="97">
        <v>22</v>
      </c>
      <c r="B26" s="107" t="s">
        <v>85</v>
      </c>
      <c r="C26" s="120" t="s">
        <v>265</v>
      </c>
      <c r="D26" s="107" t="s">
        <v>22</v>
      </c>
      <c r="E26" s="98" t="s">
        <v>226</v>
      </c>
      <c r="F26" s="99">
        <v>22</v>
      </c>
      <c r="G26" s="119" t="s">
        <v>85</v>
      </c>
      <c r="H26" s="119" t="s">
        <v>85</v>
      </c>
      <c r="I26" s="119" t="s">
        <v>281</v>
      </c>
      <c r="J26" s="119" t="s">
        <v>85</v>
      </c>
      <c r="K26" s="119" t="s">
        <v>85</v>
      </c>
      <c r="L26" s="108"/>
      <c r="M26" s="108" t="s">
        <v>228</v>
      </c>
      <c r="N26" s="108" t="s">
        <v>229</v>
      </c>
      <c r="O26" s="100" t="s">
        <v>85</v>
      </c>
      <c r="P26" s="100" t="s">
        <v>85</v>
      </c>
      <c r="R26" s="112" t="s">
        <v>282</v>
      </c>
      <c r="S26" s="113" t="s">
        <v>282</v>
      </c>
      <c r="T26" s="109">
        <v>2</v>
      </c>
      <c r="U26" s="109">
        <f t="shared" si="2"/>
        <v>3</v>
      </c>
      <c r="V26" s="87"/>
      <c r="W26" s="110">
        <v>45566</v>
      </c>
      <c r="X26" s="111">
        <v>22</v>
      </c>
      <c r="Y26" s="111" t="s">
        <v>283</v>
      </c>
      <c r="AA26" s="84">
        <v>22</v>
      </c>
      <c r="AB26" s="106" t="str">
        <f t="shared" si="1"/>
        <v>Genesis of Round Rock</v>
      </c>
    </row>
    <row r="27" spans="1:28" ht="15" customHeight="1" x14ac:dyDescent="0.35">
      <c r="A27" s="97">
        <v>23</v>
      </c>
      <c r="B27" s="107" t="s">
        <v>86</v>
      </c>
      <c r="C27" s="107" t="s">
        <v>267</v>
      </c>
      <c r="D27" s="107" t="s">
        <v>22</v>
      </c>
      <c r="E27" s="98" t="s">
        <v>226</v>
      </c>
      <c r="F27" s="100">
        <v>23</v>
      </c>
      <c r="G27" s="108" t="s">
        <v>86</v>
      </c>
      <c r="H27" s="108" t="s">
        <v>86</v>
      </c>
      <c r="I27" s="108" t="s">
        <v>86</v>
      </c>
      <c r="J27" s="108" t="s">
        <v>86</v>
      </c>
      <c r="K27" s="108" t="s">
        <v>86</v>
      </c>
      <c r="L27" s="108"/>
      <c r="M27" s="108" t="s">
        <v>228</v>
      </c>
      <c r="N27" s="108" t="s">
        <v>229</v>
      </c>
      <c r="O27" s="100" t="s">
        <v>86</v>
      </c>
      <c r="P27" s="100" t="s">
        <v>86</v>
      </c>
      <c r="R27" s="112" t="s">
        <v>275</v>
      </c>
      <c r="S27" s="113" t="s">
        <v>275</v>
      </c>
      <c r="T27" s="109">
        <v>2</v>
      </c>
      <c r="U27" s="109">
        <f t="shared" si="2"/>
        <v>8</v>
      </c>
      <c r="V27" s="87"/>
      <c r="W27" s="110">
        <v>45597</v>
      </c>
      <c r="X27" s="111">
        <v>22</v>
      </c>
      <c r="Y27" s="111" t="s">
        <v>284</v>
      </c>
      <c r="AA27" s="84">
        <v>23</v>
      </c>
      <c r="AB27" s="106" t="str">
        <f t="shared" si="1"/>
        <v>Honda Leander</v>
      </c>
    </row>
    <row r="28" spans="1:28" ht="15" customHeight="1" x14ac:dyDescent="0.35">
      <c r="A28" s="97">
        <v>24</v>
      </c>
      <c r="B28" s="107" t="s">
        <v>87</v>
      </c>
      <c r="C28" s="107" t="s">
        <v>267</v>
      </c>
      <c r="D28" s="107" t="s">
        <v>19</v>
      </c>
      <c r="E28" s="98" t="s">
        <v>226</v>
      </c>
      <c r="F28" s="100">
        <v>24</v>
      </c>
      <c r="G28" s="108" t="s">
        <v>87</v>
      </c>
      <c r="H28" s="108" t="s">
        <v>87</v>
      </c>
      <c r="I28" s="108" t="s">
        <v>285</v>
      </c>
      <c r="J28" s="108" t="s">
        <v>286</v>
      </c>
      <c r="K28" s="108" t="s">
        <v>87</v>
      </c>
      <c r="L28" s="108"/>
      <c r="M28" s="108" t="s">
        <v>228</v>
      </c>
      <c r="N28" s="108" t="s">
        <v>229</v>
      </c>
      <c r="O28" s="100" t="s">
        <v>87</v>
      </c>
      <c r="P28" s="100" t="s">
        <v>87</v>
      </c>
      <c r="R28" s="112" t="s">
        <v>287</v>
      </c>
      <c r="S28" s="113" t="s">
        <v>287</v>
      </c>
      <c r="T28" s="109">
        <v>2</v>
      </c>
      <c r="U28" s="109">
        <f t="shared" si="2"/>
        <v>2</v>
      </c>
      <c r="W28" s="110">
        <v>45627</v>
      </c>
      <c r="X28" s="111">
        <v>22</v>
      </c>
      <c r="Y28" s="111" t="s">
        <v>288</v>
      </c>
      <c r="AA28" s="84">
        <v>24</v>
      </c>
      <c r="AB28" s="106" t="str">
        <f t="shared" si="1"/>
        <v>Honda North</v>
      </c>
    </row>
    <row r="29" spans="1:28" ht="15" customHeight="1" x14ac:dyDescent="0.35">
      <c r="A29" s="97">
        <v>25</v>
      </c>
      <c r="B29" s="107" t="s">
        <v>88</v>
      </c>
      <c r="C29" s="107" t="s">
        <v>267</v>
      </c>
      <c r="D29" s="107" t="s">
        <v>21</v>
      </c>
      <c r="E29" s="98" t="s">
        <v>226</v>
      </c>
      <c r="F29" s="100">
        <v>25</v>
      </c>
      <c r="G29" s="108" t="s">
        <v>88</v>
      </c>
      <c r="H29" s="108" t="s">
        <v>88</v>
      </c>
      <c r="I29" s="108" t="s">
        <v>88</v>
      </c>
      <c r="J29" s="108" t="s">
        <v>88</v>
      </c>
      <c r="K29" s="108" t="s">
        <v>88</v>
      </c>
      <c r="L29" s="108"/>
      <c r="M29" s="108" t="s">
        <v>228</v>
      </c>
      <c r="N29" s="108" t="s">
        <v>229</v>
      </c>
      <c r="O29" s="100" t="s">
        <v>88</v>
      </c>
      <c r="P29" s="100" t="s">
        <v>88</v>
      </c>
      <c r="R29" s="112" t="s">
        <v>289</v>
      </c>
      <c r="S29" s="113" t="s">
        <v>289</v>
      </c>
      <c r="T29" s="109">
        <v>2</v>
      </c>
      <c r="U29" s="109">
        <f t="shared" si="2"/>
        <v>1</v>
      </c>
      <c r="W29" s="110">
        <v>45658</v>
      </c>
      <c r="X29" s="111">
        <v>22</v>
      </c>
      <c r="Y29" s="111" t="s">
        <v>290</v>
      </c>
      <c r="AA29" s="84">
        <v>25</v>
      </c>
      <c r="AB29" s="106" t="str">
        <f t="shared" si="1"/>
        <v>Honda of Escondido</v>
      </c>
    </row>
    <row r="30" spans="1:28" ht="15" customHeight="1" x14ac:dyDescent="0.35">
      <c r="A30" s="97">
        <v>26</v>
      </c>
      <c r="B30" s="107" t="s">
        <v>89</v>
      </c>
      <c r="C30" s="107" t="s">
        <v>269</v>
      </c>
      <c r="D30" s="107" t="s">
        <v>22</v>
      </c>
      <c r="E30" s="98" t="s">
        <v>226</v>
      </c>
      <c r="F30" s="99">
        <v>26</v>
      </c>
      <c r="G30" s="108" t="s">
        <v>89</v>
      </c>
      <c r="H30" s="108" t="s">
        <v>89</v>
      </c>
      <c r="I30" s="108" t="s">
        <v>89</v>
      </c>
      <c r="J30" s="108" t="s">
        <v>255</v>
      </c>
      <c r="K30" s="108" t="s">
        <v>89</v>
      </c>
      <c r="L30" s="108"/>
      <c r="M30" s="108" t="s">
        <v>255</v>
      </c>
      <c r="N30" s="108" t="s">
        <v>255</v>
      </c>
      <c r="O30" s="100" t="s">
        <v>89</v>
      </c>
      <c r="P30" s="100" t="s">
        <v>89</v>
      </c>
      <c r="R30" s="112" t="s">
        <v>278</v>
      </c>
      <c r="S30" s="121" t="s">
        <v>278</v>
      </c>
      <c r="T30" s="109">
        <v>2</v>
      </c>
      <c r="U30" s="109">
        <f t="shared" si="2"/>
        <v>5</v>
      </c>
      <c r="W30" s="110">
        <v>45689</v>
      </c>
      <c r="X30" s="111">
        <v>20</v>
      </c>
      <c r="Y30" s="111" t="s">
        <v>291</v>
      </c>
      <c r="AA30" s="84">
        <v>26</v>
      </c>
      <c r="AB30" s="106" t="str">
        <f t="shared" si="1"/>
        <v>Hyundai of Leander</v>
      </c>
    </row>
    <row r="31" spans="1:28" ht="15" customHeight="1" x14ac:dyDescent="0.35">
      <c r="B31" s="107" t="s">
        <v>91</v>
      </c>
      <c r="C31" s="107"/>
      <c r="D31" s="107"/>
      <c r="E31" s="98"/>
      <c r="F31" s="100"/>
      <c r="G31" s="108" t="s">
        <v>91</v>
      </c>
      <c r="H31" s="108" t="s">
        <v>91</v>
      </c>
      <c r="I31" s="108" t="s">
        <v>91</v>
      </c>
      <c r="J31" s="108" t="s">
        <v>91</v>
      </c>
      <c r="K31" s="108" t="s">
        <v>91</v>
      </c>
      <c r="L31" s="108"/>
      <c r="M31" s="108" t="s">
        <v>228</v>
      </c>
      <c r="N31" s="108" t="s">
        <v>229</v>
      </c>
      <c r="O31" s="100" t="s">
        <v>91</v>
      </c>
      <c r="P31" s="100" t="s">
        <v>91</v>
      </c>
      <c r="R31" s="112" t="s">
        <v>250</v>
      </c>
      <c r="S31" s="113" t="s">
        <v>250</v>
      </c>
      <c r="T31" s="109">
        <v>2</v>
      </c>
      <c r="U31" s="109">
        <f t="shared" si="2"/>
        <v>3</v>
      </c>
      <c r="W31" s="110">
        <v>45717</v>
      </c>
      <c r="X31" s="111">
        <v>22</v>
      </c>
      <c r="Y31" s="111" t="s">
        <v>292</v>
      </c>
      <c r="AA31" s="84">
        <v>27</v>
      </c>
      <c r="AB31" s="106" t="str">
        <f t="shared" si="1"/>
        <v>Kearny Mesa Toyota</v>
      </c>
    </row>
    <row r="32" spans="1:28" ht="15" customHeight="1" x14ac:dyDescent="0.35">
      <c r="A32" s="97">
        <v>27</v>
      </c>
      <c r="B32" s="107" t="s">
        <v>95</v>
      </c>
      <c r="C32" s="107" t="s">
        <v>278</v>
      </c>
      <c r="D32" s="107" t="s">
        <v>21</v>
      </c>
      <c r="E32" s="98" t="s">
        <v>226</v>
      </c>
      <c r="F32" s="100">
        <v>27</v>
      </c>
      <c r="G32" s="108" t="s">
        <v>95</v>
      </c>
      <c r="H32" s="108" t="s">
        <v>95</v>
      </c>
      <c r="I32" s="108" t="s">
        <v>95</v>
      </c>
      <c r="J32" s="108" t="s">
        <v>95</v>
      </c>
      <c r="K32" s="108" t="s">
        <v>95</v>
      </c>
      <c r="L32" s="108"/>
      <c r="M32" s="108" t="s">
        <v>228</v>
      </c>
      <c r="N32" s="108" t="s">
        <v>293</v>
      </c>
      <c r="O32" s="100" t="s">
        <v>95</v>
      </c>
      <c r="P32" s="100" t="s">
        <v>95</v>
      </c>
      <c r="R32" s="112" t="s">
        <v>294</v>
      </c>
      <c r="S32" s="113" t="s">
        <v>294</v>
      </c>
      <c r="T32" s="109">
        <v>2</v>
      </c>
      <c r="U32" s="109">
        <f t="shared" si="2"/>
        <v>2</v>
      </c>
      <c r="W32" s="110">
        <v>45748</v>
      </c>
      <c r="X32" s="111">
        <v>22</v>
      </c>
      <c r="Y32" s="111" t="s">
        <v>295</v>
      </c>
      <c r="AA32" s="84">
        <v>28</v>
      </c>
      <c r="AB32" s="106" t="str">
        <f t="shared" si="1"/>
        <v>Lamborghini North Scottsdale</v>
      </c>
    </row>
    <row r="33" spans="1:31" ht="15" customHeight="1" x14ac:dyDescent="0.35">
      <c r="A33" s="97">
        <v>28</v>
      </c>
      <c r="B33" s="107" t="s">
        <v>96</v>
      </c>
      <c r="C33" s="112" t="s">
        <v>250</v>
      </c>
      <c r="D33" s="107" t="s">
        <v>16</v>
      </c>
      <c r="E33" s="98" t="s">
        <v>226</v>
      </c>
      <c r="F33" s="100">
        <v>28</v>
      </c>
      <c r="G33" s="108" t="s">
        <v>96</v>
      </c>
      <c r="H33" s="108" t="s">
        <v>96</v>
      </c>
      <c r="I33" s="108" t="s">
        <v>96</v>
      </c>
      <c r="J33" s="108" t="s">
        <v>96</v>
      </c>
      <c r="K33" s="108" t="s">
        <v>96</v>
      </c>
      <c r="L33" s="108"/>
      <c r="M33" s="108" t="s">
        <v>228</v>
      </c>
      <c r="N33" s="108" t="s">
        <v>229</v>
      </c>
      <c r="O33" s="100" t="s">
        <v>96</v>
      </c>
      <c r="P33" s="100" t="s">
        <v>96</v>
      </c>
      <c r="R33" s="112"/>
      <c r="S33" s="113"/>
      <c r="T33" s="109"/>
      <c r="U33" s="109"/>
      <c r="W33" s="110">
        <v>45778</v>
      </c>
      <c r="X33" s="111">
        <v>22</v>
      </c>
      <c r="Y33" s="111" t="s">
        <v>296</v>
      </c>
      <c r="AA33" s="84">
        <v>29</v>
      </c>
      <c r="AB33" s="106" t="str">
        <f t="shared" si="1"/>
        <v>Land Rover Chandler</v>
      </c>
    </row>
    <row r="34" spans="1:31" ht="15" customHeight="1" x14ac:dyDescent="0.35">
      <c r="A34" s="97">
        <v>29</v>
      </c>
      <c r="B34" s="107" t="s">
        <v>297</v>
      </c>
      <c r="C34" s="107" t="s">
        <v>271</v>
      </c>
      <c r="D34" s="107" t="s">
        <v>16</v>
      </c>
      <c r="E34" s="98" t="s">
        <v>226</v>
      </c>
      <c r="F34" s="100">
        <v>29</v>
      </c>
      <c r="G34" s="108" t="s">
        <v>92</v>
      </c>
      <c r="H34" s="108" t="s">
        <v>297</v>
      </c>
      <c r="I34" s="108" t="s">
        <v>297</v>
      </c>
      <c r="J34" s="108" t="s">
        <v>297</v>
      </c>
      <c r="K34" s="108" t="s">
        <v>297</v>
      </c>
      <c r="L34" s="108"/>
      <c r="M34" s="108" t="s">
        <v>228</v>
      </c>
      <c r="N34" s="108" t="s">
        <v>229</v>
      </c>
      <c r="O34" s="100" t="s">
        <v>297</v>
      </c>
      <c r="P34" s="100" t="s">
        <v>297</v>
      </c>
      <c r="R34" s="112"/>
      <c r="S34" s="113"/>
      <c r="T34" s="109"/>
      <c r="U34" s="109"/>
      <c r="W34" s="110">
        <v>45809</v>
      </c>
      <c r="X34" s="111">
        <v>22</v>
      </c>
      <c r="Y34" s="111" t="s">
        <v>298</v>
      </c>
      <c r="AA34" s="84">
        <v>30</v>
      </c>
      <c r="AB34" s="106" t="str">
        <f t="shared" si="1"/>
        <v>Land Rover North Scottsdale</v>
      </c>
    </row>
    <row r="35" spans="1:31" ht="15" customHeight="1" x14ac:dyDescent="0.35">
      <c r="A35" s="97">
        <v>30</v>
      </c>
      <c r="B35" s="107" t="s">
        <v>299</v>
      </c>
      <c r="C35" s="107" t="s">
        <v>271</v>
      </c>
      <c r="D35" s="107" t="s">
        <v>16</v>
      </c>
      <c r="E35" s="98" t="s">
        <v>226</v>
      </c>
      <c r="F35" s="99">
        <v>30</v>
      </c>
      <c r="G35" s="108" t="s">
        <v>93</v>
      </c>
      <c r="H35" s="108" t="s">
        <v>299</v>
      </c>
      <c r="I35" s="108" t="s">
        <v>299</v>
      </c>
      <c r="J35" s="108" t="s">
        <v>93</v>
      </c>
      <c r="K35" s="108" t="s">
        <v>299</v>
      </c>
      <c r="L35" s="108"/>
      <c r="M35" s="108" t="s">
        <v>228</v>
      </c>
      <c r="N35" s="108" t="s">
        <v>229</v>
      </c>
      <c r="O35" s="100" t="s">
        <v>299</v>
      </c>
      <c r="P35" s="100" t="s">
        <v>299</v>
      </c>
      <c r="R35" s="112"/>
      <c r="S35" s="113"/>
      <c r="T35" s="109"/>
      <c r="U35" s="109"/>
      <c r="W35" s="110">
        <v>45839</v>
      </c>
      <c r="X35" s="111">
        <v>22</v>
      </c>
      <c r="Y35" s="111" t="s">
        <v>300</v>
      </c>
      <c r="AA35" s="84">
        <v>31</v>
      </c>
      <c r="AB35" s="106" t="str">
        <f t="shared" si="1"/>
        <v>Lexus of Austin</v>
      </c>
    </row>
    <row r="36" spans="1:31" s="123" customFormat="1" ht="15" customHeight="1" x14ac:dyDescent="0.35">
      <c r="A36" s="97">
        <v>31</v>
      </c>
      <c r="B36" s="107" t="s">
        <v>97</v>
      </c>
      <c r="C36" s="107" t="s">
        <v>273</v>
      </c>
      <c r="D36" s="107" t="s">
        <v>22</v>
      </c>
      <c r="E36" s="98" t="s">
        <v>226</v>
      </c>
      <c r="F36" s="100">
        <v>31</v>
      </c>
      <c r="G36" s="108" t="s">
        <v>97</v>
      </c>
      <c r="H36" s="108" t="s">
        <v>97</v>
      </c>
      <c r="I36" s="108" t="s">
        <v>97</v>
      </c>
      <c r="J36" s="108" t="s">
        <v>97</v>
      </c>
      <c r="K36" s="108" t="s">
        <v>97</v>
      </c>
      <c r="L36" s="108"/>
      <c r="M36" s="108" t="s">
        <v>228</v>
      </c>
      <c r="N36" s="108" t="s">
        <v>229</v>
      </c>
      <c r="O36" s="100" t="s">
        <v>97</v>
      </c>
      <c r="P36" s="100" t="s">
        <v>97</v>
      </c>
      <c r="Q36" s="85"/>
      <c r="R36" s="112"/>
      <c r="S36" s="113"/>
      <c r="T36" s="109"/>
      <c r="U36" s="109"/>
      <c r="V36" s="122"/>
      <c r="W36" s="110">
        <v>45870</v>
      </c>
      <c r="X36" s="111">
        <v>22</v>
      </c>
      <c r="Y36" s="111" t="s">
        <v>301</v>
      </c>
      <c r="Z36" s="122"/>
      <c r="AA36" s="84">
        <v>32</v>
      </c>
      <c r="AB36" s="106" t="str">
        <f t="shared" si="1"/>
        <v>Lexus of Chandler</v>
      </c>
      <c r="AC36" s="122"/>
      <c r="AD36" s="122"/>
      <c r="AE36" s="122"/>
    </row>
    <row r="37" spans="1:31" ht="15" customHeight="1" x14ac:dyDescent="0.35">
      <c r="A37" s="97">
        <v>32</v>
      </c>
      <c r="B37" s="107" t="s">
        <v>98</v>
      </c>
      <c r="C37" s="107" t="s">
        <v>273</v>
      </c>
      <c r="D37" s="107" t="s">
        <v>16</v>
      </c>
      <c r="E37" s="98" t="s">
        <v>226</v>
      </c>
      <c r="F37" s="100">
        <v>32</v>
      </c>
      <c r="G37" s="108" t="s">
        <v>98</v>
      </c>
      <c r="H37" s="108" t="s">
        <v>98</v>
      </c>
      <c r="I37" s="108" t="s">
        <v>98</v>
      </c>
      <c r="J37" s="108" t="s">
        <v>98</v>
      </c>
      <c r="K37" s="108" t="s">
        <v>98</v>
      </c>
      <c r="L37" s="108"/>
      <c r="M37" s="108" t="s">
        <v>228</v>
      </c>
      <c r="N37" s="108" t="s">
        <v>229</v>
      </c>
      <c r="O37" s="100" t="s">
        <v>98</v>
      </c>
      <c r="P37" s="100" t="s">
        <v>98</v>
      </c>
      <c r="W37" s="110">
        <v>45901</v>
      </c>
      <c r="X37" s="111">
        <v>22</v>
      </c>
      <c r="Y37" s="111" t="s">
        <v>302</v>
      </c>
      <c r="AA37" s="84">
        <v>33</v>
      </c>
      <c r="AB37" s="106" t="str">
        <f t="shared" si="1"/>
        <v>Lexus of Lakeway</v>
      </c>
    </row>
    <row r="38" spans="1:31" s="123" customFormat="1" ht="15" customHeight="1" x14ac:dyDescent="0.35">
      <c r="A38" s="97">
        <v>33</v>
      </c>
      <c r="B38" s="107" t="s">
        <v>99</v>
      </c>
      <c r="C38" s="107" t="s">
        <v>273</v>
      </c>
      <c r="D38" s="107" t="s">
        <v>22</v>
      </c>
      <c r="E38" s="98" t="s">
        <v>226</v>
      </c>
      <c r="F38" s="100">
        <v>33</v>
      </c>
      <c r="G38" s="108" t="s">
        <v>99</v>
      </c>
      <c r="H38" s="108" t="s">
        <v>99</v>
      </c>
      <c r="I38" s="108" t="s">
        <v>99</v>
      </c>
      <c r="J38" s="108" t="s">
        <v>99</v>
      </c>
      <c r="K38" s="108" t="s">
        <v>99</v>
      </c>
      <c r="L38" s="108"/>
      <c r="M38" s="108" t="s">
        <v>228</v>
      </c>
      <c r="N38" s="108" t="s">
        <v>229</v>
      </c>
      <c r="O38" s="100" t="s">
        <v>99</v>
      </c>
      <c r="P38" s="100" t="s">
        <v>99</v>
      </c>
      <c r="Q38" s="85"/>
      <c r="R38" s="85"/>
      <c r="S38" s="86"/>
      <c r="T38" s="86"/>
      <c r="U38" s="86"/>
      <c r="V38" s="122"/>
      <c r="W38" s="110">
        <v>45931</v>
      </c>
      <c r="X38" s="111">
        <v>22</v>
      </c>
      <c r="Y38" s="111" t="s">
        <v>303</v>
      </c>
      <c r="Z38" s="122"/>
      <c r="AA38" s="84">
        <v>34</v>
      </c>
      <c r="AB38" s="106" t="str">
        <f t="shared" si="1"/>
        <v>Lexus San Diego</v>
      </c>
      <c r="AC38" s="122"/>
      <c r="AD38" s="122"/>
      <c r="AE38" s="122"/>
    </row>
    <row r="39" spans="1:31" ht="15" customHeight="1" x14ac:dyDescent="0.35">
      <c r="A39" s="97">
        <v>34</v>
      </c>
      <c r="B39" s="107" t="s">
        <v>100</v>
      </c>
      <c r="C39" s="107" t="s">
        <v>273</v>
      </c>
      <c r="D39" s="107" t="s">
        <v>21</v>
      </c>
      <c r="E39" s="98" t="s">
        <v>226</v>
      </c>
      <c r="F39" s="99">
        <v>34</v>
      </c>
      <c r="G39" s="108" t="s">
        <v>100</v>
      </c>
      <c r="H39" s="108" t="s">
        <v>100</v>
      </c>
      <c r="I39" s="108" t="s">
        <v>100</v>
      </c>
      <c r="J39" s="108" t="s">
        <v>100</v>
      </c>
      <c r="K39" s="108" t="s">
        <v>100</v>
      </c>
      <c r="L39" s="108"/>
      <c r="M39" s="108" t="s">
        <v>228</v>
      </c>
      <c r="N39" s="108" t="s">
        <v>229</v>
      </c>
      <c r="O39" s="100" t="s">
        <v>100</v>
      </c>
      <c r="P39" s="100" t="s">
        <v>100</v>
      </c>
      <c r="W39" s="110">
        <v>45962</v>
      </c>
      <c r="X39" s="111">
        <v>22</v>
      </c>
      <c r="Y39" s="111" t="s">
        <v>304</v>
      </c>
      <c r="AA39" s="84">
        <v>35</v>
      </c>
      <c r="AB39" s="106" t="str">
        <f t="shared" si="1"/>
        <v>Lincoln South Coast</v>
      </c>
    </row>
    <row r="40" spans="1:31" ht="15" customHeight="1" x14ac:dyDescent="0.35">
      <c r="A40" s="97">
        <v>35</v>
      </c>
      <c r="B40" s="107" t="s">
        <v>101</v>
      </c>
      <c r="C40" s="107" t="s">
        <v>276</v>
      </c>
      <c r="D40" s="107" t="s">
        <v>20</v>
      </c>
      <c r="E40" s="98" t="s">
        <v>226</v>
      </c>
      <c r="F40" s="100">
        <v>35</v>
      </c>
      <c r="G40" s="108" t="s">
        <v>101</v>
      </c>
      <c r="H40" s="108" t="s">
        <v>101</v>
      </c>
      <c r="I40" s="108" t="s">
        <v>101</v>
      </c>
      <c r="J40" s="108" t="s">
        <v>101</v>
      </c>
      <c r="K40" s="108" t="s">
        <v>101</v>
      </c>
      <c r="L40" s="108"/>
      <c r="M40" s="108" t="s">
        <v>228</v>
      </c>
      <c r="N40" s="108" t="s">
        <v>229</v>
      </c>
      <c r="O40" s="100" t="s">
        <v>101</v>
      </c>
      <c r="P40" s="100" t="s">
        <v>101</v>
      </c>
      <c r="W40" s="110">
        <v>45992</v>
      </c>
      <c r="X40" s="111">
        <v>22</v>
      </c>
      <c r="Y40" s="111" t="s">
        <v>305</v>
      </c>
      <c r="AA40" s="84">
        <v>36</v>
      </c>
      <c r="AB40" s="106" t="str">
        <f t="shared" si="1"/>
        <v>Mazda of Escondido</v>
      </c>
    </row>
    <row r="41" spans="1:31" ht="15" customHeight="1" x14ac:dyDescent="0.35">
      <c r="A41" s="97">
        <v>36</v>
      </c>
      <c r="B41" s="107" t="s">
        <v>102</v>
      </c>
      <c r="C41" s="107" t="s">
        <v>279</v>
      </c>
      <c r="D41" s="107" t="s">
        <v>21</v>
      </c>
      <c r="E41" s="98" t="s">
        <v>226</v>
      </c>
      <c r="F41" s="100">
        <v>36</v>
      </c>
      <c r="G41" s="108" t="s">
        <v>102</v>
      </c>
      <c r="H41" s="108" t="s">
        <v>102</v>
      </c>
      <c r="I41" s="108" t="s">
        <v>102</v>
      </c>
      <c r="J41" s="108" t="s">
        <v>102</v>
      </c>
      <c r="K41" s="108" t="s">
        <v>102</v>
      </c>
      <c r="L41" s="108" t="s">
        <v>102</v>
      </c>
      <c r="M41" s="108" t="s">
        <v>228</v>
      </c>
      <c r="N41" s="108" t="s">
        <v>229</v>
      </c>
      <c r="O41" s="100" t="s">
        <v>102</v>
      </c>
      <c r="P41" s="100" t="s">
        <v>102</v>
      </c>
      <c r="AA41" s="84">
        <v>37</v>
      </c>
      <c r="AB41" s="106" t="str">
        <f t="shared" si="1"/>
        <v>Mercedes-Benz of Chandler</v>
      </c>
    </row>
    <row r="42" spans="1:31" ht="15" customHeight="1" x14ac:dyDescent="0.35">
      <c r="A42" s="97">
        <v>37</v>
      </c>
      <c r="B42" s="107" t="s">
        <v>103</v>
      </c>
      <c r="C42" s="107" t="s">
        <v>282</v>
      </c>
      <c r="D42" s="107" t="s">
        <v>16</v>
      </c>
      <c r="E42" s="98" t="s">
        <v>226</v>
      </c>
      <c r="F42" s="100">
        <v>37</v>
      </c>
      <c r="G42" s="108" t="s">
        <v>103</v>
      </c>
      <c r="H42" s="108" t="s">
        <v>103</v>
      </c>
      <c r="I42" s="108" t="s">
        <v>103</v>
      </c>
      <c r="J42" s="108" t="s">
        <v>103</v>
      </c>
      <c r="K42" s="108" t="s">
        <v>103</v>
      </c>
      <c r="L42" s="108" t="s">
        <v>103</v>
      </c>
      <c r="M42" s="108" t="s">
        <v>228</v>
      </c>
      <c r="N42" s="108" t="s">
        <v>229</v>
      </c>
      <c r="O42" s="100" t="s">
        <v>103</v>
      </c>
      <c r="P42" s="100" t="s">
        <v>103</v>
      </c>
      <c r="AA42" s="84">
        <v>38</v>
      </c>
      <c r="AB42" s="106" t="str">
        <f t="shared" si="1"/>
        <v>Mercedes-Benz of North Scottsdale</v>
      </c>
    </row>
    <row r="43" spans="1:31" ht="15" customHeight="1" x14ac:dyDescent="0.35">
      <c r="A43" s="97">
        <v>38</v>
      </c>
      <c r="B43" s="120" t="s">
        <v>104</v>
      </c>
      <c r="C43" s="120" t="s">
        <v>282</v>
      </c>
      <c r="D43" s="120" t="s">
        <v>16</v>
      </c>
      <c r="E43" s="98" t="s">
        <v>226</v>
      </c>
      <c r="F43" s="99">
        <v>38</v>
      </c>
      <c r="G43" s="108" t="s">
        <v>104</v>
      </c>
      <c r="H43" s="108" t="s">
        <v>306</v>
      </c>
      <c r="I43" s="108" t="s">
        <v>104</v>
      </c>
      <c r="J43" s="108" t="s">
        <v>307</v>
      </c>
      <c r="K43" s="108" t="s">
        <v>104</v>
      </c>
      <c r="L43" s="108" t="s">
        <v>104</v>
      </c>
      <c r="M43" s="108" t="s">
        <v>228</v>
      </c>
      <c r="N43" s="108" t="s">
        <v>229</v>
      </c>
      <c r="O43" s="100" t="s">
        <v>104</v>
      </c>
      <c r="P43" s="100" t="s">
        <v>104</v>
      </c>
      <c r="AA43" s="84">
        <v>39</v>
      </c>
      <c r="AB43" s="106" t="str">
        <f t="shared" si="1"/>
        <v>Mercedes-Benz of San Diego</v>
      </c>
    </row>
    <row r="44" spans="1:31" ht="15" customHeight="1" x14ac:dyDescent="0.35">
      <c r="A44" s="97">
        <v>39</v>
      </c>
      <c r="B44" s="107" t="s">
        <v>105</v>
      </c>
      <c r="C44" s="107" t="s">
        <v>282</v>
      </c>
      <c r="D44" s="107" t="s">
        <v>21</v>
      </c>
      <c r="E44" s="98" t="s">
        <v>226</v>
      </c>
      <c r="F44" s="100">
        <v>39</v>
      </c>
      <c r="G44" s="125" t="s">
        <v>105</v>
      </c>
      <c r="H44" s="125" t="s">
        <v>105</v>
      </c>
      <c r="I44" s="108" t="s">
        <v>105</v>
      </c>
      <c r="J44" s="108" t="s">
        <v>308</v>
      </c>
      <c r="K44" s="108" t="s">
        <v>105</v>
      </c>
      <c r="L44" s="108" t="s">
        <v>105</v>
      </c>
      <c r="M44" s="108" t="s">
        <v>228</v>
      </c>
      <c r="N44" s="108" t="s">
        <v>229</v>
      </c>
      <c r="O44" s="100" t="s">
        <v>105</v>
      </c>
      <c r="P44" s="100" t="s">
        <v>105</v>
      </c>
      <c r="R44" s="124"/>
      <c r="T44" s="122"/>
      <c r="U44" s="122"/>
      <c r="AA44" s="84">
        <v>40</v>
      </c>
      <c r="AB44" s="106" t="str">
        <f t="shared" si="1"/>
        <v>MINI North Scottsdale</v>
      </c>
    </row>
    <row r="45" spans="1:31" ht="15" customHeight="1" x14ac:dyDescent="0.35">
      <c r="A45" s="97">
        <v>40</v>
      </c>
      <c r="B45" s="120" t="s">
        <v>106</v>
      </c>
      <c r="C45" s="120" t="s">
        <v>275</v>
      </c>
      <c r="D45" s="120" t="s">
        <v>16</v>
      </c>
      <c r="E45" s="98" t="s">
        <v>226</v>
      </c>
      <c r="F45" s="100">
        <v>40</v>
      </c>
      <c r="G45" s="108" t="s">
        <v>106</v>
      </c>
      <c r="H45" s="108" t="s">
        <v>106</v>
      </c>
      <c r="I45" s="108" t="s">
        <v>106</v>
      </c>
      <c r="J45" s="108" t="s">
        <v>106</v>
      </c>
      <c r="K45" s="108" t="s">
        <v>106</v>
      </c>
      <c r="L45" s="108" t="s">
        <v>106</v>
      </c>
      <c r="M45" s="108" t="s">
        <v>228</v>
      </c>
      <c r="N45" s="108" t="s">
        <v>229</v>
      </c>
      <c r="O45" s="100" t="s">
        <v>106</v>
      </c>
      <c r="P45" s="100" t="s">
        <v>106</v>
      </c>
      <c r="AA45" s="84">
        <v>41</v>
      </c>
      <c r="AB45" s="106" t="str">
        <f t="shared" si="1"/>
        <v>MINI of Austin</v>
      </c>
    </row>
    <row r="46" spans="1:31" ht="15" customHeight="1" x14ac:dyDescent="0.35">
      <c r="A46" s="97">
        <v>41</v>
      </c>
      <c r="B46" s="107" t="s">
        <v>107</v>
      </c>
      <c r="C46" s="120" t="s">
        <v>275</v>
      </c>
      <c r="D46" s="107" t="s">
        <v>22</v>
      </c>
      <c r="E46" s="98" t="s">
        <v>226</v>
      </c>
      <c r="F46" s="100">
        <v>41</v>
      </c>
      <c r="G46" s="125" t="s">
        <v>107</v>
      </c>
      <c r="H46" s="125" t="s">
        <v>107</v>
      </c>
      <c r="I46" s="125" t="s">
        <v>107</v>
      </c>
      <c r="J46" s="108" t="s">
        <v>34</v>
      </c>
      <c r="K46" s="108" t="s">
        <v>107</v>
      </c>
      <c r="L46" s="108" t="s">
        <v>107</v>
      </c>
      <c r="M46" s="108" t="s">
        <v>228</v>
      </c>
      <c r="N46" s="108" t="s">
        <v>229</v>
      </c>
      <c r="O46" s="100" t="s">
        <v>107</v>
      </c>
      <c r="P46" s="100" t="s">
        <v>107</v>
      </c>
      <c r="R46" s="124"/>
      <c r="T46" s="122"/>
      <c r="U46" s="122"/>
      <c r="AA46" s="84">
        <v>42</v>
      </c>
      <c r="AB46" s="106" t="str">
        <f t="shared" si="1"/>
        <v>MINI of Marin</v>
      </c>
    </row>
    <row r="47" spans="1:31" ht="15" customHeight="1" x14ac:dyDescent="0.35">
      <c r="A47" s="97" t="s">
        <v>309</v>
      </c>
      <c r="B47" s="107" t="s">
        <v>310</v>
      </c>
      <c r="C47" s="120"/>
      <c r="D47" s="107"/>
      <c r="E47" s="98"/>
      <c r="F47" s="97" t="s">
        <v>309</v>
      </c>
      <c r="G47" s="125" t="s">
        <v>310</v>
      </c>
      <c r="H47" s="125" t="s">
        <v>310</v>
      </c>
      <c r="I47" s="108" t="s">
        <v>310</v>
      </c>
      <c r="J47" s="108" t="s">
        <v>34</v>
      </c>
      <c r="K47" s="108" t="s">
        <v>262</v>
      </c>
      <c r="L47" s="108"/>
      <c r="M47" s="108" t="s">
        <v>237</v>
      </c>
      <c r="N47" s="108" t="s">
        <v>229</v>
      </c>
      <c r="O47" s="100" t="s">
        <v>262</v>
      </c>
      <c r="P47" s="100" t="s">
        <v>262</v>
      </c>
      <c r="AA47" s="84">
        <v>43</v>
      </c>
      <c r="AB47" s="106" t="str">
        <f t="shared" si="1"/>
        <v>MINI of Ontario</v>
      </c>
    </row>
    <row r="48" spans="1:31" ht="15" customHeight="1" x14ac:dyDescent="0.35">
      <c r="A48" s="97">
        <v>42</v>
      </c>
      <c r="B48" s="107" t="s">
        <v>190</v>
      </c>
      <c r="C48" s="120" t="s">
        <v>275</v>
      </c>
      <c r="D48" s="107" t="s">
        <v>19</v>
      </c>
      <c r="E48" s="98" t="s">
        <v>226</v>
      </c>
      <c r="F48" s="97">
        <v>42</v>
      </c>
      <c r="G48" s="119" t="s">
        <v>190</v>
      </c>
      <c r="H48" s="119" t="s">
        <v>190</v>
      </c>
      <c r="I48" s="108" t="s">
        <v>190</v>
      </c>
      <c r="J48" s="119" t="s">
        <v>190</v>
      </c>
      <c r="K48" s="108" t="s">
        <v>190</v>
      </c>
      <c r="L48" s="108" t="s">
        <v>190</v>
      </c>
      <c r="M48" s="108" t="s">
        <v>228</v>
      </c>
      <c r="N48" s="108" t="s">
        <v>229</v>
      </c>
      <c r="O48" s="100" t="s">
        <v>190</v>
      </c>
      <c r="P48" s="100" t="s">
        <v>190</v>
      </c>
      <c r="AA48" s="84">
        <v>44</v>
      </c>
      <c r="AB48" s="106" t="str">
        <f t="shared" si="1"/>
        <v>MINI of San Diego</v>
      </c>
    </row>
    <row r="49" spans="1:28" ht="15" customHeight="1" x14ac:dyDescent="0.35">
      <c r="A49" s="97">
        <v>43</v>
      </c>
      <c r="B49" s="107" t="s">
        <v>109</v>
      </c>
      <c r="C49" s="120" t="s">
        <v>275</v>
      </c>
      <c r="D49" s="107" t="s">
        <v>20</v>
      </c>
      <c r="E49" s="98" t="s">
        <v>226</v>
      </c>
      <c r="F49" s="100">
        <v>43</v>
      </c>
      <c r="G49" s="108" t="s">
        <v>109</v>
      </c>
      <c r="H49" s="108" t="s">
        <v>109</v>
      </c>
      <c r="I49" s="108" t="s">
        <v>109</v>
      </c>
      <c r="J49" s="108" t="s">
        <v>109</v>
      </c>
      <c r="K49" s="108" t="s">
        <v>109</v>
      </c>
      <c r="L49" s="108" t="s">
        <v>109</v>
      </c>
      <c r="M49" s="108" t="s">
        <v>228</v>
      </c>
      <c r="N49" s="108" t="s">
        <v>229</v>
      </c>
      <c r="O49" s="100" t="s">
        <v>109</v>
      </c>
      <c r="P49" s="100" t="s">
        <v>109</v>
      </c>
      <c r="AA49" s="84">
        <v>45</v>
      </c>
      <c r="AB49" s="106" t="str">
        <f t="shared" si="1"/>
        <v>MINI of Tempe</v>
      </c>
    </row>
    <row r="50" spans="1:28" ht="15" customHeight="1" x14ac:dyDescent="0.35">
      <c r="A50" s="97">
        <v>44</v>
      </c>
      <c r="B50" s="107" t="s">
        <v>110</v>
      </c>
      <c r="C50" s="107" t="s">
        <v>275</v>
      </c>
      <c r="D50" s="107" t="s">
        <v>21</v>
      </c>
      <c r="E50" s="98" t="s">
        <v>226</v>
      </c>
      <c r="F50" s="100">
        <v>44</v>
      </c>
      <c r="G50" s="108" t="s">
        <v>110</v>
      </c>
      <c r="H50" s="108" t="s">
        <v>110</v>
      </c>
      <c r="I50" s="108" t="s">
        <v>110</v>
      </c>
      <c r="J50" s="108" t="s">
        <v>110</v>
      </c>
      <c r="K50" s="108" t="s">
        <v>110</v>
      </c>
      <c r="L50" s="108" t="s">
        <v>110</v>
      </c>
      <c r="M50" s="108" t="s">
        <v>228</v>
      </c>
      <c r="N50" s="108" t="s">
        <v>229</v>
      </c>
      <c r="O50" s="100" t="s">
        <v>110</v>
      </c>
      <c r="P50" s="100" t="s">
        <v>110</v>
      </c>
      <c r="AA50" s="84">
        <v>46</v>
      </c>
      <c r="AB50" s="106" t="str">
        <f t="shared" si="1"/>
        <v>Motorwerks BMW</v>
      </c>
    </row>
    <row r="51" spans="1:28" ht="15" customHeight="1" x14ac:dyDescent="0.35">
      <c r="A51" s="97">
        <v>45</v>
      </c>
      <c r="B51" s="107" t="s">
        <v>111</v>
      </c>
      <c r="C51" s="120" t="s">
        <v>275</v>
      </c>
      <c r="D51" s="107" t="s">
        <v>16</v>
      </c>
      <c r="E51" s="98" t="s">
        <v>226</v>
      </c>
      <c r="F51" s="99">
        <v>45</v>
      </c>
      <c r="G51" s="108" t="s">
        <v>111</v>
      </c>
      <c r="H51" s="108" t="s">
        <v>111</v>
      </c>
      <c r="I51" s="108" t="s">
        <v>311</v>
      </c>
      <c r="J51" s="108" t="s">
        <v>111</v>
      </c>
      <c r="K51" s="108" t="s">
        <v>111</v>
      </c>
      <c r="L51" s="108" t="s">
        <v>111</v>
      </c>
      <c r="M51" s="108" t="s">
        <v>255</v>
      </c>
      <c r="N51" s="108" t="s">
        <v>255</v>
      </c>
      <c r="O51" s="100" t="s">
        <v>111</v>
      </c>
      <c r="P51" s="100" t="s">
        <v>111</v>
      </c>
      <c r="AA51" s="84">
        <v>47</v>
      </c>
      <c r="AB51" s="106" t="str">
        <f t="shared" si="1"/>
        <v>Motorwerks MINI</v>
      </c>
    </row>
    <row r="52" spans="1:28" ht="15" customHeight="1" x14ac:dyDescent="0.35">
      <c r="A52" s="97">
        <v>46</v>
      </c>
      <c r="B52" s="107" t="s">
        <v>112</v>
      </c>
      <c r="C52" s="107" t="s">
        <v>257</v>
      </c>
      <c r="D52" s="107" t="s">
        <v>18</v>
      </c>
      <c r="E52" s="98" t="s">
        <v>226</v>
      </c>
      <c r="F52" s="100">
        <v>46</v>
      </c>
      <c r="G52" s="108" t="s">
        <v>112</v>
      </c>
      <c r="H52" s="108" t="s">
        <v>112</v>
      </c>
      <c r="I52" s="108" t="s">
        <v>112</v>
      </c>
      <c r="J52" s="108" t="s">
        <v>255</v>
      </c>
      <c r="K52" s="108" t="s">
        <v>112</v>
      </c>
      <c r="L52" s="108"/>
      <c r="M52" s="108" t="s">
        <v>255</v>
      </c>
      <c r="N52" s="108" t="s">
        <v>255</v>
      </c>
      <c r="O52" s="100" t="s">
        <v>112</v>
      </c>
      <c r="P52" s="100" t="s">
        <v>112</v>
      </c>
      <c r="AA52" s="84">
        <v>48</v>
      </c>
      <c r="AB52" s="106" t="str">
        <f t="shared" si="1"/>
        <v>Penske Chevrolet</v>
      </c>
    </row>
    <row r="53" spans="1:28" ht="15" customHeight="1" x14ac:dyDescent="0.35">
      <c r="A53" s="97">
        <v>47</v>
      </c>
      <c r="B53" s="107" t="s">
        <v>113</v>
      </c>
      <c r="C53" s="107" t="s">
        <v>275</v>
      </c>
      <c r="D53" s="107" t="s">
        <v>18</v>
      </c>
      <c r="E53" s="98" t="s">
        <v>226</v>
      </c>
      <c r="F53" s="100">
        <v>47</v>
      </c>
      <c r="G53" s="108" t="s">
        <v>113</v>
      </c>
      <c r="H53" s="108" t="s">
        <v>113</v>
      </c>
      <c r="I53" s="108" t="s">
        <v>113</v>
      </c>
      <c r="J53" s="108" t="s">
        <v>255</v>
      </c>
      <c r="K53" s="108" t="s">
        <v>113</v>
      </c>
      <c r="L53" s="108" t="s">
        <v>113</v>
      </c>
      <c r="M53" s="108" t="s">
        <v>255</v>
      </c>
      <c r="N53" s="108" t="s">
        <v>255</v>
      </c>
      <c r="O53" s="100" t="s">
        <v>113</v>
      </c>
      <c r="P53" s="100" t="s">
        <v>113</v>
      </c>
      <c r="AA53" s="84">
        <v>49</v>
      </c>
      <c r="AB53" s="106" t="str">
        <f t="shared" si="1"/>
        <v>Penske Honda</v>
      </c>
    </row>
    <row r="54" spans="1:28" ht="15" customHeight="1" x14ac:dyDescent="0.35">
      <c r="A54" s="97">
        <v>48</v>
      </c>
      <c r="B54" s="107" t="s">
        <v>114</v>
      </c>
      <c r="C54" s="107" t="s">
        <v>260</v>
      </c>
      <c r="D54" s="107" t="s">
        <v>17</v>
      </c>
      <c r="E54" s="98" t="s">
        <v>226</v>
      </c>
      <c r="F54" s="100">
        <v>48</v>
      </c>
      <c r="G54" s="108" t="s">
        <v>114</v>
      </c>
      <c r="H54" s="108" t="s">
        <v>114</v>
      </c>
      <c r="I54" s="108" t="s">
        <v>114</v>
      </c>
      <c r="J54" s="108" t="s">
        <v>255</v>
      </c>
      <c r="K54" s="108" t="s">
        <v>114</v>
      </c>
      <c r="L54" s="108"/>
      <c r="M54" s="108" t="s">
        <v>255</v>
      </c>
      <c r="N54" s="108" t="s">
        <v>255</v>
      </c>
      <c r="O54" s="100" t="s">
        <v>114</v>
      </c>
      <c r="P54" s="100" t="s">
        <v>114</v>
      </c>
      <c r="AA54" s="84">
        <v>50</v>
      </c>
      <c r="AB54" s="106" t="str">
        <f t="shared" si="1"/>
        <v>Peter Pan BMW</v>
      </c>
    </row>
    <row r="55" spans="1:28" ht="15" customHeight="1" x14ac:dyDescent="0.35">
      <c r="A55" s="97">
        <v>49</v>
      </c>
      <c r="B55" s="107" t="s">
        <v>115</v>
      </c>
      <c r="C55" s="107" t="s">
        <v>267</v>
      </c>
      <c r="D55" s="107" t="s">
        <v>17</v>
      </c>
      <c r="E55" s="98" t="s">
        <v>226</v>
      </c>
      <c r="F55" s="99">
        <v>49</v>
      </c>
      <c r="G55" s="108" t="s">
        <v>115</v>
      </c>
      <c r="H55" s="108" t="s">
        <v>115</v>
      </c>
      <c r="I55" s="108" t="s">
        <v>115</v>
      </c>
      <c r="J55" s="108" t="s">
        <v>255</v>
      </c>
      <c r="K55" s="108" t="s">
        <v>115</v>
      </c>
      <c r="L55" s="108"/>
      <c r="M55" s="108" t="s">
        <v>228</v>
      </c>
      <c r="N55" s="108" t="s">
        <v>229</v>
      </c>
      <c r="O55" s="100" t="s">
        <v>115</v>
      </c>
      <c r="P55" s="100" t="s">
        <v>115</v>
      </c>
      <c r="AA55" s="84">
        <v>51</v>
      </c>
      <c r="AB55" s="106" t="str">
        <f t="shared" si="1"/>
        <v>Porsche North Scottsdale</v>
      </c>
    </row>
    <row r="56" spans="1:28" ht="15" customHeight="1" x14ac:dyDescent="0.35">
      <c r="A56" s="97">
        <v>50</v>
      </c>
      <c r="B56" s="107" t="s">
        <v>116</v>
      </c>
      <c r="C56" s="107" t="s">
        <v>257</v>
      </c>
      <c r="D56" s="107" t="s">
        <v>19</v>
      </c>
      <c r="E56" s="98" t="s">
        <v>226</v>
      </c>
      <c r="F56" s="100">
        <v>50</v>
      </c>
      <c r="G56" s="108" t="s">
        <v>116</v>
      </c>
      <c r="H56" s="108" t="s">
        <v>116</v>
      </c>
      <c r="I56" s="108" t="s">
        <v>116</v>
      </c>
      <c r="J56" s="108" t="s">
        <v>116</v>
      </c>
      <c r="K56" s="108" t="s">
        <v>116</v>
      </c>
      <c r="L56" s="108"/>
      <c r="M56" s="108" t="s">
        <v>228</v>
      </c>
      <c r="N56" s="108" t="s">
        <v>229</v>
      </c>
      <c r="O56" s="100" t="s">
        <v>116</v>
      </c>
      <c r="P56" s="100" t="s">
        <v>116</v>
      </c>
      <c r="AA56" s="84">
        <v>52</v>
      </c>
      <c r="AB56" s="106" t="str">
        <f t="shared" si="1"/>
        <v>Porsche Stevens Creek</v>
      </c>
    </row>
    <row r="57" spans="1:28" x14ac:dyDescent="0.35">
      <c r="A57" s="97">
        <v>51</v>
      </c>
      <c r="B57" s="107" t="s">
        <v>117</v>
      </c>
      <c r="C57" s="107" t="s">
        <v>287</v>
      </c>
      <c r="D57" s="107" t="s">
        <v>16</v>
      </c>
      <c r="E57" s="98" t="s">
        <v>226</v>
      </c>
      <c r="F57" s="100">
        <v>51</v>
      </c>
      <c r="G57" s="108" t="s">
        <v>117</v>
      </c>
      <c r="H57" s="108" t="s">
        <v>117</v>
      </c>
      <c r="I57" s="108" t="s">
        <v>117</v>
      </c>
      <c r="J57" s="108" t="s">
        <v>117</v>
      </c>
      <c r="K57" s="108" t="s">
        <v>117</v>
      </c>
      <c r="L57" s="108"/>
      <c r="M57" s="108" t="s">
        <v>228</v>
      </c>
      <c r="N57" s="108" t="s">
        <v>229</v>
      </c>
      <c r="O57" s="100" t="s">
        <v>117</v>
      </c>
      <c r="P57" s="100" t="s">
        <v>117</v>
      </c>
      <c r="AA57" s="84">
        <v>53</v>
      </c>
      <c r="AB57" s="106" t="str">
        <f t="shared" si="1"/>
        <v>Round Rock Honda</v>
      </c>
    </row>
    <row r="58" spans="1:28" x14ac:dyDescent="0.35">
      <c r="A58" s="97">
        <v>52</v>
      </c>
      <c r="B58" s="107" t="s">
        <v>118</v>
      </c>
      <c r="C58" s="107" t="s">
        <v>287</v>
      </c>
      <c r="D58" s="107" t="s">
        <v>19</v>
      </c>
      <c r="E58" s="98" t="s">
        <v>226</v>
      </c>
      <c r="F58" s="100">
        <v>52</v>
      </c>
      <c r="G58" s="108" t="s">
        <v>118</v>
      </c>
      <c r="H58" s="108" t="s">
        <v>118</v>
      </c>
      <c r="I58" s="108" t="s">
        <v>118</v>
      </c>
      <c r="J58" s="108" t="s">
        <v>118</v>
      </c>
      <c r="K58" s="108" t="s">
        <v>118</v>
      </c>
      <c r="L58" s="108"/>
      <c r="M58" s="108" t="s">
        <v>228</v>
      </c>
      <c r="N58" s="108" t="s">
        <v>229</v>
      </c>
      <c r="O58" s="100" t="s">
        <v>118</v>
      </c>
      <c r="P58" s="100" t="s">
        <v>118</v>
      </c>
      <c r="AA58" s="84">
        <v>54</v>
      </c>
      <c r="AB58" s="106" t="str">
        <f t="shared" si="1"/>
        <v>Round Rock Hyundai</v>
      </c>
    </row>
    <row r="59" spans="1:28" x14ac:dyDescent="0.35">
      <c r="A59" s="97">
        <v>53</v>
      </c>
      <c r="B59" s="107" t="s">
        <v>119</v>
      </c>
      <c r="C59" s="107" t="s">
        <v>267</v>
      </c>
      <c r="D59" s="107" t="s">
        <v>22</v>
      </c>
      <c r="E59" s="98" t="s">
        <v>226</v>
      </c>
      <c r="F59" s="99">
        <v>53</v>
      </c>
      <c r="G59" s="108" t="s">
        <v>119</v>
      </c>
      <c r="H59" s="108" t="s">
        <v>119</v>
      </c>
      <c r="I59" s="108" t="s">
        <v>119</v>
      </c>
      <c r="J59" s="108" t="s">
        <v>119</v>
      </c>
      <c r="K59" s="108" t="s">
        <v>119</v>
      </c>
      <c r="L59" s="108"/>
      <c r="M59" s="108" t="s">
        <v>228</v>
      </c>
      <c r="N59" s="108" t="s">
        <v>229</v>
      </c>
      <c r="O59" s="100" t="s">
        <v>119</v>
      </c>
      <c r="P59" s="100" t="s">
        <v>119</v>
      </c>
      <c r="AA59" s="84">
        <v>55</v>
      </c>
      <c r="AB59" s="106" t="str">
        <f t="shared" si="1"/>
        <v>Round Rock Toyota</v>
      </c>
    </row>
    <row r="60" spans="1:28" ht="15" customHeight="1" x14ac:dyDescent="0.35">
      <c r="A60" s="97">
        <v>54</v>
      </c>
      <c r="B60" s="107" t="s">
        <v>120</v>
      </c>
      <c r="C60" s="107" t="s">
        <v>269</v>
      </c>
      <c r="D60" s="107" t="s">
        <v>22</v>
      </c>
      <c r="E60" s="98" t="s">
        <v>226</v>
      </c>
      <c r="F60" s="100">
        <v>54</v>
      </c>
      <c r="G60" s="108" t="s">
        <v>120</v>
      </c>
      <c r="H60" s="108" t="s">
        <v>120</v>
      </c>
      <c r="I60" s="108" t="s">
        <v>312</v>
      </c>
      <c r="J60" s="108" t="s">
        <v>120</v>
      </c>
      <c r="K60" s="108" t="s">
        <v>120</v>
      </c>
      <c r="L60" s="108"/>
      <c r="M60" s="108" t="s">
        <v>228</v>
      </c>
      <c r="N60" s="108" t="s">
        <v>229</v>
      </c>
      <c r="O60" s="100" t="s">
        <v>120</v>
      </c>
      <c r="P60" s="100" t="s">
        <v>120</v>
      </c>
      <c r="AA60" s="84">
        <v>56</v>
      </c>
      <c r="AB60" s="106" t="str">
        <f t="shared" si="1"/>
        <v>Scottsdale Ferrari Maserati</v>
      </c>
    </row>
    <row r="61" spans="1:28" x14ac:dyDescent="0.35">
      <c r="A61" s="97">
        <v>55</v>
      </c>
      <c r="B61" s="107" t="s">
        <v>121</v>
      </c>
      <c r="C61" s="107" t="s">
        <v>278</v>
      </c>
      <c r="D61" s="107" t="s">
        <v>22</v>
      </c>
      <c r="E61" s="98" t="s">
        <v>226</v>
      </c>
      <c r="F61" s="100">
        <v>55</v>
      </c>
      <c r="G61" s="108" t="s">
        <v>121</v>
      </c>
      <c r="H61" s="108" t="s">
        <v>121</v>
      </c>
      <c r="I61" s="108" t="s">
        <v>121</v>
      </c>
      <c r="J61" s="108" t="s">
        <v>121</v>
      </c>
      <c r="K61" s="108" t="s">
        <v>121</v>
      </c>
      <c r="L61" s="108"/>
      <c r="M61" s="108" t="s">
        <v>228</v>
      </c>
      <c r="N61" s="108" t="s">
        <v>229</v>
      </c>
      <c r="O61" s="100" t="s">
        <v>121</v>
      </c>
      <c r="P61" s="100" t="s">
        <v>121</v>
      </c>
      <c r="AA61" s="84">
        <v>57</v>
      </c>
      <c r="AB61" s="106" t="str">
        <f t="shared" si="1"/>
        <v>Subaru Orange Coast</v>
      </c>
    </row>
    <row r="62" spans="1:28" x14ac:dyDescent="0.35">
      <c r="A62" s="97">
        <v>56</v>
      </c>
      <c r="B62" s="107" t="s">
        <v>122</v>
      </c>
      <c r="C62" s="107" t="s">
        <v>250</v>
      </c>
      <c r="D62" s="107" t="s">
        <v>16</v>
      </c>
      <c r="E62" s="98" t="s">
        <v>226</v>
      </c>
      <c r="F62" s="100">
        <v>56</v>
      </c>
      <c r="G62" s="108" t="s">
        <v>122</v>
      </c>
      <c r="H62" s="108" t="s">
        <v>122</v>
      </c>
      <c r="I62" s="108" t="s">
        <v>313</v>
      </c>
      <c r="J62" s="108" t="s">
        <v>314</v>
      </c>
      <c r="K62" s="108" t="s">
        <v>122</v>
      </c>
      <c r="L62" s="108"/>
      <c r="M62" s="108" t="s">
        <v>228</v>
      </c>
      <c r="N62" s="108" t="s">
        <v>229</v>
      </c>
      <c r="O62" s="100" t="s">
        <v>122</v>
      </c>
      <c r="P62" s="100" t="s">
        <v>122</v>
      </c>
      <c r="AA62" s="84">
        <v>58</v>
      </c>
      <c r="AB62" s="106" t="str">
        <f t="shared" si="1"/>
        <v>Tempe Honda</v>
      </c>
    </row>
    <row r="63" spans="1:28" x14ac:dyDescent="0.35">
      <c r="A63" s="97">
        <v>57</v>
      </c>
      <c r="B63" s="107" t="s">
        <v>123</v>
      </c>
      <c r="C63" s="107" t="s">
        <v>289</v>
      </c>
      <c r="D63" s="107" t="s">
        <v>20</v>
      </c>
      <c r="E63" s="98" t="s">
        <v>226</v>
      </c>
      <c r="F63" s="99">
        <v>57</v>
      </c>
      <c r="G63" s="108" t="s">
        <v>123</v>
      </c>
      <c r="H63" s="108" t="s">
        <v>123</v>
      </c>
      <c r="I63" s="108" t="s">
        <v>123</v>
      </c>
      <c r="J63" s="108" t="s">
        <v>123</v>
      </c>
      <c r="K63" s="108" t="s">
        <v>123</v>
      </c>
      <c r="L63" s="108"/>
      <c r="M63" s="108" t="s">
        <v>228</v>
      </c>
      <c r="N63" s="108" t="s">
        <v>229</v>
      </c>
      <c r="O63" s="100" t="s">
        <v>123</v>
      </c>
      <c r="P63" s="100" t="s">
        <v>123</v>
      </c>
      <c r="AA63" s="84">
        <v>59</v>
      </c>
      <c r="AB63" s="106" t="str">
        <f t="shared" si="1"/>
        <v>Toyota of Clovis</v>
      </c>
    </row>
    <row r="64" spans="1:28" x14ac:dyDescent="0.35">
      <c r="A64" s="97">
        <v>58</v>
      </c>
      <c r="B64" s="107" t="s">
        <v>124</v>
      </c>
      <c r="C64" s="107" t="s">
        <v>267</v>
      </c>
      <c r="D64" s="107" t="s">
        <v>16</v>
      </c>
      <c r="E64" s="98" t="s">
        <v>226</v>
      </c>
      <c r="F64" s="100">
        <v>58</v>
      </c>
      <c r="G64" s="108" t="s">
        <v>124</v>
      </c>
      <c r="H64" s="108" t="s">
        <v>124</v>
      </c>
      <c r="I64" s="108" t="s">
        <v>124</v>
      </c>
      <c r="J64" s="108" t="s">
        <v>124</v>
      </c>
      <c r="K64" s="108" t="s">
        <v>124</v>
      </c>
      <c r="L64" s="108"/>
      <c r="M64" s="108" t="s">
        <v>228</v>
      </c>
      <c r="N64" s="108" t="s">
        <v>229</v>
      </c>
      <c r="O64" s="100" t="s">
        <v>124</v>
      </c>
      <c r="P64" s="100" t="s">
        <v>124</v>
      </c>
      <c r="AA64" s="84">
        <v>60</v>
      </c>
      <c r="AB64" s="106" t="str">
        <f t="shared" si="1"/>
        <v>Toyota of Surprise</v>
      </c>
    </row>
    <row r="65" spans="1:31" x14ac:dyDescent="0.35">
      <c r="A65" s="97">
        <v>59</v>
      </c>
      <c r="B65" s="107" t="s">
        <v>125</v>
      </c>
      <c r="C65" s="107" t="s">
        <v>278</v>
      </c>
      <c r="D65" s="107" t="s">
        <v>19</v>
      </c>
      <c r="E65" s="98" t="s">
        <v>226</v>
      </c>
      <c r="F65" s="100">
        <v>59</v>
      </c>
      <c r="G65" s="108" t="s">
        <v>125</v>
      </c>
      <c r="H65" s="108" t="s">
        <v>125</v>
      </c>
      <c r="I65" s="108" t="s">
        <v>125</v>
      </c>
      <c r="J65" s="108" t="s">
        <v>125</v>
      </c>
      <c r="K65" s="108" t="s">
        <v>125</v>
      </c>
      <c r="L65" s="108"/>
      <c r="M65" s="108" t="s">
        <v>228</v>
      </c>
      <c r="N65" s="108" t="s">
        <v>229</v>
      </c>
      <c r="O65" s="100" t="s">
        <v>315</v>
      </c>
      <c r="P65" s="100" t="s">
        <v>315</v>
      </c>
      <c r="AA65" s="84">
        <v>61</v>
      </c>
      <c r="AB65" s="106" t="str">
        <f t="shared" si="1"/>
        <v>Volkswagen North Scottsdale</v>
      </c>
    </row>
    <row r="66" spans="1:31" x14ac:dyDescent="0.35">
      <c r="A66" s="97">
        <v>60</v>
      </c>
      <c r="B66" s="107" t="s">
        <v>126</v>
      </c>
      <c r="C66" s="107" t="s">
        <v>278</v>
      </c>
      <c r="D66" s="107" t="s">
        <v>16</v>
      </c>
      <c r="E66" s="98" t="s">
        <v>226</v>
      </c>
      <c r="F66" s="100">
        <v>60</v>
      </c>
      <c r="G66" s="108" t="s">
        <v>126</v>
      </c>
      <c r="H66" s="108" t="s">
        <v>126</v>
      </c>
      <c r="I66" s="108" t="s">
        <v>126</v>
      </c>
      <c r="J66" s="108" t="s">
        <v>126</v>
      </c>
      <c r="K66" s="108" t="s">
        <v>126</v>
      </c>
      <c r="L66" s="108"/>
      <c r="M66" s="108" t="s">
        <v>228</v>
      </c>
      <c r="N66" s="108" t="s">
        <v>229</v>
      </c>
      <c r="O66" s="100" t="s">
        <v>126</v>
      </c>
      <c r="P66" s="100" t="s">
        <v>126</v>
      </c>
      <c r="AA66" s="84">
        <v>62</v>
      </c>
      <c r="AB66" s="106" t="str">
        <f t="shared" si="1"/>
        <v>Volkswagen South Coast</v>
      </c>
    </row>
    <row r="67" spans="1:31" x14ac:dyDescent="0.35">
      <c r="A67" s="97">
        <v>61</v>
      </c>
      <c r="B67" s="107" t="s">
        <v>127</v>
      </c>
      <c r="C67" s="107" t="s">
        <v>294</v>
      </c>
      <c r="D67" s="107" t="s">
        <v>16</v>
      </c>
      <c r="E67" s="98" t="s">
        <v>226</v>
      </c>
      <c r="F67" s="99">
        <v>61</v>
      </c>
      <c r="G67" s="108" t="s">
        <v>127</v>
      </c>
      <c r="H67" s="108" t="s">
        <v>127</v>
      </c>
      <c r="I67" s="108" t="s">
        <v>127</v>
      </c>
      <c r="J67" s="108" t="s">
        <v>127</v>
      </c>
      <c r="K67" s="108" t="s">
        <v>127</v>
      </c>
      <c r="L67" s="108" t="s">
        <v>127</v>
      </c>
      <c r="M67" s="108" t="s">
        <v>228</v>
      </c>
      <c r="N67" s="108" t="s">
        <v>229</v>
      </c>
      <c r="O67" s="100" t="s">
        <v>127</v>
      </c>
      <c r="P67" s="100" t="s">
        <v>127</v>
      </c>
      <c r="AA67" s="84">
        <v>63</v>
      </c>
      <c r="AB67" s="106" t="e">
        <f t="shared" si="1"/>
        <v>#N/A</v>
      </c>
    </row>
    <row r="68" spans="1:31" x14ac:dyDescent="0.35">
      <c r="A68" s="97">
        <v>62</v>
      </c>
      <c r="B68" s="107" t="s">
        <v>128</v>
      </c>
      <c r="C68" s="107" t="s">
        <v>294</v>
      </c>
      <c r="D68" s="107" t="s">
        <v>20</v>
      </c>
      <c r="E68" s="98" t="s">
        <v>226</v>
      </c>
      <c r="F68" s="100">
        <v>62</v>
      </c>
      <c r="G68" s="108" t="s">
        <v>128</v>
      </c>
      <c r="H68" s="108" t="s">
        <v>128</v>
      </c>
      <c r="I68" s="108" t="s">
        <v>128</v>
      </c>
      <c r="J68" s="108" t="s">
        <v>128</v>
      </c>
      <c r="K68" s="108" t="s">
        <v>128</v>
      </c>
      <c r="L68" s="108" t="s">
        <v>128</v>
      </c>
      <c r="M68" s="108"/>
      <c r="N68" s="108"/>
      <c r="O68" s="100" t="s">
        <v>128</v>
      </c>
      <c r="P68" s="100" t="s">
        <v>128</v>
      </c>
      <c r="AA68" s="84"/>
      <c r="AB68" s="106"/>
    </row>
    <row r="69" spans="1:31" x14ac:dyDescent="0.35">
      <c r="A69" s="97"/>
      <c r="B69" s="107"/>
      <c r="C69" s="107"/>
      <c r="D69" s="107"/>
      <c r="E69" s="107"/>
      <c r="F69" s="100"/>
      <c r="G69" s="108"/>
      <c r="H69" s="108"/>
      <c r="I69" s="108"/>
      <c r="J69" s="108"/>
      <c r="K69" s="108"/>
      <c r="L69" s="108"/>
      <c r="M69" s="108"/>
      <c r="N69" s="108"/>
      <c r="O69" s="100" t="s">
        <v>33</v>
      </c>
      <c r="P69" s="100"/>
      <c r="AA69" s="84"/>
      <c r="AB69" s="106"/>
    </row>
    <row r="70" spans="1:31" x14ac:dyDescent="0.35">
      <c r="A70" s="97"/>
      <c r="B70" s="107"/>
      <c r="C70" s="107"/>
      <c r="D70" s="107"/>
      <c r="E70" s="107"/>
      <c r="F70" s="99"/>
      <c r="G70" s="108"/>
      <c r="H70" s="108"/>
      <c r="I70" s="108"/>
      <c r="J70" s="108"/>
      <c r="K70" s="108"/>
      <c r="L70" s="108"/>
      <c r="M70" s="108"/>
      <c r="N70" s="108"/>
      <c r="O70" s="100" t="s">
        <v>33</v>
      </c>
      <c r="P70" s="100"/>
      <c r="AA70" s="84"/>
      <c r="AB70" s="106" t="s">
        <v>33</v>
      </c>
    </row>
    <row r="71" spans="1:31" x14ac:dyDescent="0.35">
      <c r="A71" s="97"/>
      <c r="B71" s="107"/>
      <c r="C71" s="107"/>
      <c r="D71" s="107"/>
      <c r="E71" s="107"/>
      <c r="F71" s="100"/>
      <c r="G71" s="108"/>
      <c r="H71" s="108"/>
      <c r="I71" s="108"/>
      <c r="J71" s="108"/>
      <c r="K71" s="108"/>
      <c r="L71" s="108"/>
      <c r="M71" s="108"/>
      <c r="N71" s="108"/>
      <c r="O71" s="100" t="s">
        <v>33</v>
      </c>
      <c r="P71" s="100"/>
      <c r="AA71" s="84"/>
      <c r="AB71" s="106" t="s">
        <v>33</v>
      </c>
    </row>
    <row r="72" spans="1:31" x14ac:dyDescent="0.35">
      <c r="A72" s="97"/>
      <c r="B72" s="107"/>
      <c r="C72" s="107"/>
      <c r="D72" s="107"/>
      <c r="E72" s="107"/>
      <c r="F72" s="100" t="s">
        <v>33</v>
      </c>
      <c r="G72" s="108"/>
      <c r="H72" s="108"/>
      <c r="I72" s="108"/>
      <c r="J72" s="108"/>
      <c r="K72" s="108"/>
      <c r="L72" s="108"/>
      <c r="M72" s="108"/>
      <c r="N72" s="108"/>
      <c r="O72" s="100" t="s">
        <v>33</v>
      </c>
      <c r="P72" s="100"/>
      <c r="AA72" s="84" t="s">
        <v>33</v>
      </c>
      <c r="AB72" s="106" t="s">
        <v>33</v>
      </c>
      <c r="AE72" s="127"/>
    </row>
    <row r="73" spans="1:31" x14ac:dyDescent="0.35">
      <c r="A73" s="97" t="s">
        <v>33</v>
      </c>
      <c r="B73" s="107"/>
      <c r="C73" s="107"/>
      <c r="D73" s="107"/>
      <c r="E73" s="107"/>
      <c r="F73" s="100" t="s">
        <v>33</v>
      </c>
      <c r="G73" s="108"/>
      <c r="H73" s="108"/>
      <c r="I73" s="108"/>
      <c r="J73" s="108"/>
      <c r="K73" s="108"/>
      <c r="L73" s="108"/>
      <c r="M73" s="108"/>
      <c r="N73" s="108"/>
      <c r="O73" s="100" t="s">
        <v>33</v>
      </c>
      <c r="P73" s="100"/>
      <c r="Z73" s="81"/>
      <c r="AA73" s="84" t="s">
        <v>33</v>
      </c>
      <c r="AB73" s="106" t="s">
        <v>33</v>
      </c>
      <c r="AE73" s="127"/>
    </row>
    <row r="74" spans="1:31" x14ac:dyDescent="0.35">
      <c r="A74" s="97" t="s">
        <v>33</v>
      </c>
      <c r="B74" s="107"/>
      <c r="C74" s="107"/>
      <c r="D74" s="107"/>
      <c r="E74" s="107"/>
      <c r="F74" s="100" t="s">
        <v>33</v>
      </c>
      <c r="G74" s="108"/>
      <c r="H74" s="108"/>
      <c r="I74" s="108"/>
      <c r="J74" s="108"/>
      <c r="K74" s="108"/>
      <c r="L74" s="108"/>
      <c r="M74" s="108"/>
      <c r="N74" s="108"/>
      <c r="O74" s="100" t="s">
        <v>33</v>
      </c>
      <c r="P74" s="100"/>
      <c r="X74" s="86"/>
      <c r="Z74"/>
      <c r="AA74" s="84" t="s">
        <v>33</v>
      </c>
      <c r="AE74" s="127"/>
    </row>
    <row r="75" spans="1:31" x14ac:dyDescent="0.35">
      <c r="Z75" s="127"/>
      <c r="AE75" s="127"/>
    </row>
    <row r="76" spans="1:31" x14ac:dyDescent="0.35">
      <c r="Z76"/>
      <c r="AE76" s="127"/>
    </row>
    <row r="78" spans="1:31" ht="16" thickBot="1" x14ac:dyDescent="0.4">
      <c r="B78" s="128" t="s">
        <v>316</v>
      </c>
      <c r="C78" s="128" t="s">
        <v>317</v>
      </c>
      <c r="D78" s="129"/>
      <c r="E78" s="130"/>
    </row>
    <row r="79" spans="1:31" x14ac:dyDescent="0.35">
      <c r="B79" s="98" t="s">
        <v>318</v>
      </c>
      <c r="C79" s="98" t="s">
        <v>318</v>
      </c>
    </row>
    <row r="80" spans="1:31" x14ac:dyDescent="0.35">
      <c r="B80" s="107" t="s">
        <v>319</v>
      </c>
      <c r="C80" s="107" t="s">
        <v>319</v>
      </c>
      <c r="R80" s="86"/>
    </row>
    <row r="81" spans="2:18" x14ac:dyDescent="0.35">
      <c r="B81" s="107" t="s">
        <v>320</v>
      </c>
      <c r="C81" s="107" t="s">
        <v>321</v>
      </c>
      <c r="R81" s="86"/>
    </row>
    <row r="82" spans="2:18" x14ac:dyDescent="0.35">
      <c r="B82" s="107" t="s">
        <v>322</v>
      </c>
      <c r="C82" s="107" t="s">
        <v>323</v>
      </c>
      <c r="R82" s="86"/>
    </row>
    <row r="83" spans="2:18" x14ac:dyDescent="0.35">
      <c r="R83" s="86"/>
    </row>
    <row r="84" spans="2:18" x14ac:dyDescent="0.35">
      <c r="R84" s="86"/>
    </row>
    <row r="86" spans="2:18" x14ac:dyDescent="0.35">
      <c r="B86" s="131" t="s">
        <v>205</v>
      </c>
      <c r="C86" s="129"/>
      <c r="D86" s="129"/>
      <c r="E86" s="130"/>
      <c r="F86" s="129"/>
      <c r="G86" s="129"/>
      <c r="H86" s="129"/>
      <c r="M86" s="129"/>
      <c r="N86" s="129"/>
      <c r="O86" s="129"/>
      <c r="P86" s="129"/>
    </row>
    <row r="87" spans="2:18" x14ac:dyDescent="0.35">
      <c r="B87" s="85" t="s">
        <v>226</v>
      </c>
    </row>
    <row r="88" spans="2:18" x14ac:dyDescent="0.35">
      <c r="B88" s="85" t="s">
        <v>16</v>
      </c>
    </row>
    <row r="89" spans="2:18" x14ac:dyDescent="0.35">
      <c r="B89" s="85" t="s">
        <v>19</v>
      </c>
    </row>
    <row r="90" spans="2:18" x14ac:dyDescent="0.35">
      <c r="B90" s="85" t="s">
        <v>20</v>
      </c>
    </row>
    <row r="91" spans="2:18" x14ac:dyDescent="0.35">
      <c r="B91" s="85" t="s">
        <v>21</v>
      </c>
    </row>
    <row r="92" spans="2:18" x14ac:dyDescent="0.35">
      <c r="B92" s="85" t="s">
        <v>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3</vt:i4>
      </vt:variant>
    </vt:vector>
  </HeadingPairs>
  <TitlesOfParts>
    <vt:vector size="12" baseType="lpstr">
      <vt:lpstr>Report</vt:lpstr>
      <vt:lpstr>2025 YTD</vt:lpstr>
      <vt:lpstr>2024 YTD</vt:lpstr>
      <vt:lpstr>WORKSHEET</vt:lpstr>
      <vt:lpstr>DS_VIP_DATA_IMP</vt:lpstr>
      <vt:lpstr>DC_VIP_DATA_IMP (OLD)</vt:lpstr>
      <vt:lpstr>DC_VIP_DATA_IMP</vt:lpstr>
      <vt:lpstr>DriveCentric Data</vt:lpstr>
      <vt:lpstr>KEY</vt:lpstr>
      <vt:lpstr>'2024 YTD'!Print_Area</vt:lpstr>
      <vt:lpstr>'2025 YTD'!Print_Area</vt:lpstr>
      <vt:lpstr>Report!Print_Area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Ryan Scheffer</dc:creator>
  <cp:keywords/>
  <dc:description/>
  <cp:lastModifiedBy>Gilbert,Preston</cp:lastModifiedBy>
  <cp:revision/>
  <dcterms:created xsi:type="dcterms:W3CDTF">2022-12-16T12:24:23Z</dcterms:created>
  <dcterms:modified xsi:type="dcterms:W3CDTF">2026-01-06T16:11:37Z</dcterms:modified>
  <cp:category/>
  <cp:contentStatus/>
</cp:coreProperties>
</file>